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P:\VVO_UUS\2021_2027 planeerimine\AMF\AMIF rakenduskava EK-le\Vers 1.2 august 2022\"/>
    </mc:Choice>
  </mc:AlternateContent>
  <xr:revisionPtr revIDLastSave="0" documentId="8_{D35429C9-ABEC-483E-8B8B-F7554BB0DFCE}" xr6:coauthVersionLast="46" xr6:coauthVersionMax="46" xr10:uidLastSave="{00000000-0000-0000-0000-000000000000}"/>
  <bookViews>
    <workbookView xWindow="-108" yWindow="-108" windowWidth="30936" windowHeight="16896" xr2:uid="{00000000-000D-0000-FFFF-FFFF00000000}"/>
  </bookViews>
  <sheets>
    <sheet name="AMIF monitoring framewor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R30" i="1" l="1"/>
  <c r="BP30" i="1"/>
  <c r="BO30" i="1"/>
  <c r="BN30" i="1"/>
  <c r="BS30" i="1" s="1"/>
  <c r="BE30" i="1"/>
  <c r="BE28" i="1" s="1"/>
  <c r="BD30" i="1"/>
  <c r="BD28" i="1" s="1"/>
  <c r="BC30" i="1"/>
  <c r="BC28" i="1" s="1"/>
  <c r="AL30" i="1"/>
  <c r="AL26" i="1" s="1"/>
  <c r="AK30" i="1"/>
  <c r="AK26" i="1" s="1"/>
  <c r="AJ30" i="1"/>
  <c r="AJ28" i="1" s="1"/>
  <c r="AI30" i="1"/>
  <c r="AG30" i="1"/>
  <c r="V30" i="1"/>
  <c r="U30" i="1"/>
  <c r="P30" i="1"/>
  <c r="H30" i="1"/>
  <c r="G30" i="1"/>
  <c r="F30" i="1"/>
  <c r="E30" i="1"/>
  <c r="D30" i="1"/>
  <c r="C30" i="1"/>
  <c r="BR28" i="1"/>
  <c r="BP28" i="1"/>
  <c r="BO28" i="1"/>
  <c r="BN28" i="1"/>
  <c r="BM28" i="1"/>
  <c r="BL28" i="1"/>
  <c r="BK28" i="1"/>
  <c r="BJ28" i="1"/>
  <c r="BI28" i="1"/>
  <c r="BH28" i="1"/>
  <c r="BG28" i="1"/>
  <c r="BF28" i="1"/>
  <c r="BB28" i="1"/>
  <c r="BA28" i="1"/>
  <c r="AZ28" i="1"/>
  <c r="AY28" i="1"/>
  <c r="AX28" i="1"/>
  <c r="AW28" i="1"/>
  <c r="AT28" i="1"/>
  <c r="AS28" i="1"/>
  <c r="AR28" i="1"/>
  <c r="AQ28" i="1"/>
  <c r="AP28" i="1"/>
  <c r="AO28" i="1"/>
  <c r="AN28" i="1"/>
  <c r="AM28" i="1"/>
  <c r="AI28" i="1"/>
  <c r="AG28" i="1"/>
  <c r="AF28" i="1"/>
  <c r="AE28" i="1"/>
  <c r="AD28" i="1"/>
  <c r="AC28" i="1"/>
  <c r="AB28" i="1"/>
  <c r="AA28" i="1"/>
  <c r="Z28" i="1"/>
  <c r="Y28" i="1"/>
  <c r="X28" i="1"/>
  <c r="V28" i="1"/>
  <c r="U28" i="1"/>
  <c r="T28" i="1"/>
  <c r="S28" i="1"/>
  <c r="R28" i="1"/>
  <c r="Q28" i="1"/>
  <c r="P28" i="1"/>
  <c r="H28" i="1" s="1"/>
  <c r="D28" i="1" s="1"/>
  <c r="O28" i="1"/>
  <c r="G28" i="1" s="1"/>
  <c r="C28" i="1" s="1"/>
  <c r="N28" i="1"/>
  <c r="F28" i="1" s="1"/>
  <c r="M28" i="1"/>
  <c r="L28" i="1"/>
  <c r="K28" i="1"/>
  <c r="E28" i="1" s="1"/>
  <c r="J28" i="1"/>
  <c r="I28" i="1"/>
  <c r="BR26" i="1"/>
  <c r="BP26" i="1"/>
  <c r="BO26" i="1"/>
  <c r="BN26" i="1"/>
  <c r="BM26" i="1"/>
  <c r="BL26" i="1"/>
  <c r="BK26" i="1"/>
  <c r="BJ26" i="1"/>
  <c r="BI26" i="1"/>
  <c r="BH26" i="1"/>
  <c r="BG26" i="1"/>
  <c r="BF26" i="1"/>
  <c r="BE26" i="1"/>
  <c r="BD26" i="1"/>
  <c r="BB26" i="1"/>
  <c r="BA26" i="1"/>
  <c r="AZ26" i="1"/>
  <c r="AY26" i="1"/>
  <c r="AX26" i="1"/>
  <c r="AW26" i="1"/>
  <c r="AT26" i="1"/>
  <c r="AS26" i="1"/>
  <c r="AR26" i="1"/>
  <c r="AQ26" i="1"/>
  <c r="AP26" i="1"/>
  <c r="AO26" i="1"/>
  <c r="AN26" i="1"/>
  <c r="AM26" i="1"/>
  <c r="AI26" i="1"/>
  <c r="AG26" i="1"/>
  <c r="AF26" i="1"/>
  <c r="AE26" i="1"/>
  <c r="AD26" i="1"/>
  <c r="V26" i="1" s="1"/>
  <c r="AC26" i="1"/>
  <c r="U26" i="1" s="1"/>
  <c r="AB26" i="1"/>
  <c r="AA26" i="1"/>
  <c r="Z26" i="1"/>
  <c r="Y26" i="1"/>
  <c r="X26" i="1"/>
  <c r="W26" i="1"/>
  <c r="T26" i="1"/>
  <c r="S26" i="1"/>
  <c r="R26" i="1"/>
  <c r="Q26" i="1"/>
  <c r="P26" i="1"/>
  <c r="H26" i="1" s="1"/>
  <c r="D26" i="1" s="1"/>
  <c r="O26" i="1"/>
  <c r="N26" i="1"/>
  <c r="M26" i="1"/>
  <c r="L26" i="1"/>
  <c r="K26" i="1"/>
  <c r="J26" i="1"/>
  <c r="I26" i="1"/>
  <c r="E26" i="1"/>
  <c r="G26" i="1" l="1"/>
  <c r="C26" i="1" s="1"/>
  <c r="BC26" i="1"/>
  <c r="BS28" i="1"/>
  <c r="BQ30" i="1"/>
  <c r="BS26" i="1"/>
  <c r="F26" i="1"/>
  <c r="AK28" i="1"/>
  <c r="AL28" i="1"/>
  <c r="AJ26" i="1"/>
  <c r="AH30" i="1"/>
  <c r="AH26" i="1" l="1"/>
  <c r="AH28" i="1"/>
  <c r="BQ26" i="1"/>
  <c r="BQ28" i="1"/>
  <c r="BQ7" i="1" l="1"/>
  <c r="BE10" i="1" l="1"/>
  <c r="BE9" i="1"/>
  <c r="BC9" i="1" l="1"/>
  <c r="BC10" i="1"/>
  <c r="BP10" i="1" l="1"/>
  <c r="BP7" i="1"/>
  <c r="BQ10" i="1"/>
  <c r="BD10" i="1"/>
  <c r="BD9" i="1"/>
  <c r="E10" i="1" l="1"/>
  <c r="F10" i="1"/>
  <c r="E9" i="1"/>
  <c r="U7" i="1"/>
  <c r="AD10" i="1"/>
  <c r="AC10" i="1"/>
  <c r="AJ7" i="1" l="1"/>
  <c r="AH7" i="1" s="1"/>
  <c r="AU7" i="1"/>
  <c r="AV7" i="1"/>
  <c r="AY10" i="1"/>
  <c r="AX10" i="1"/>
  <c r="AW10" i="1"/>
  <c r="AU10" i="1" s="1"/>
  <c r="BB10" i="1"/>
  <c r="BA10" i="1"/>
  <c r="AZ10" i="1"/>
  <c r="AG10" i="1"/>
  <c r="AG9" i="1"/>
  <c r="AL10" i="1"/>
  <c r="AL9" i="1"/>
  <c r="AK10" i="1"/>
  <c r="AK9" i="1"/>
  <c r="AI10" i="1"/>
  <c r="AI9" i="1"/>
  <c r="AJ9" i="1"/>
  <c r="AJ10" i="1"/>
  <c r="AF10" i="1"/>
  <c r="AE10" i="1"/>
  <c r="AB10" i="1"/>
  <c r="AA10" i="1"/>
  <c r="Z10" i="1"/>
  <c r="Y10" i="1"/>
  <c r="X10" i="1"/>
  <c r="W10" i="1"/>
  <c r="V7" i="1"/>
  <c r="AH10" i="1" l="1"/>
  <c r="AH9" i="1"/>
  <c r="AV10" i="1"/>
  <c r="U10" i="1"/>
  <c r="V10" i="1"/>
  <c r="H10" i="1"/>
  <c r="H9" i="1"/>
  <c r="G10" i="1"/>
  <c r="G9" i="1"/>
  <c r="F9" i="1"/>
  <c r="D10" i="1"/>
  <c r="C10" i="1" s="1"/>
  <c r="D9" i="1"/>
  <c r="C9" i="1" s="1"/>
  <c r="A5" i="1" l="1"/>
</calcChain>
</file>

<file path=xl/sharedStrings.xml><?xml version="1.0" encoding="utf-8"?>
<sst xmlns="http://schemas.openxmlformats.org/spreadsheetml/2006/main" count="1274" uniqueCount="368">
  <si>
    <t>Nr</t>
  </si>
  <si>
    <t>Policy objective / Poliitika eesmärk (PO) = prioriteetne suund</t>
  </si>
  <si>
    <t>Output indicator</t>
  </si>
  <si>
    <t>Result indicator</t>
  </si>
  <si>
    <t>n/a</t>
  </si>
  <si>
    <t>SO2</t>
  </si>
  <si>
    <t>?</t>
  </si>
  <si>
    <t>ei kohaldu</t>
  </si>
  <si>
    <t>Number of participants in training activities</t>
  </si>
  <si>
    <t xml:space="preserve">Absolute number </t>
  </si>
  <si>
    <t>SO1</t>
  </si>
  <si>
    <t>SO3</t>
  </si>
  <si>
    <t>Number of participants who consider the training useful for their work</t>
  </si>
  <si>
    <t>Number of participants who report three months after the training activity that they are using the skills and competences acquired during the training</t>
  </si>
  <si>
    <r>
      <t xml:space="preserve">Meetme nimetus TERE raamistikus - </t>
    </r>
    <r>
      <rPr>
        <i/>
        <sz val="11"/>
        <color theme="1"/>
        <rFont val="Calibri"/>
        <family val="2"/>
        <charset val="186"/>
        <scheme val="minor"/>
      </rPr>
      <t xml:space="preserve">Millises TERE meetmes antud näitajat kasutatakse. Võib konkreetse sekkumise sisu arvestades erineda. </t>
    </r>
  </si>
  <si>
    <r>
      <t xml:space="preserve">Programmi tegevuse nimetus TERE raamistikus - </t>
    </r>
    <r>
      <rPr>
        <i/>
        <sz val="11"/>
        <color theme="1"/>
        <rFont val="Calibri"/>
        <family val="2"/>
        <charset val="186"/>
        <scheme val="minor"/>
      </rPr>
      <t>Millises TERE programmi tegevuses antud näitajat kasutatakse. Võib konkreetse sekkumise sisu arvestades erineda.</t>
    </r>
  </si>
  <si>
    <t xml:space="preserve">Intervention code / Programmi tegevuse kood - Kood TERE raamistikust, analoog tänase perioodi meetme tegevuse numbrile, mille raames antud näitajat kogutakse (lisatakse hiljem). </t>
  </si>
  <si>
    <t>Absolute number</t>
  </si>
  <si>
    <t>Absolute number of places created</t>
  </si>
  <si>
    <t>When a participant enters the project, he/she can be recorded and reported under this indicator.
If the same person receives different forms of support, he/she should be reported only once in the project, except in case of sub-indicators where the same person can be reported under several sub-indicators. If, however, a person leaves one project and starts in a different project, this shall be considered and recorded as a new participation. For reporting only: data broken down by gender (women, men, non-binary1) and by age-bracket &lt;18, 18-60, &gt;60. SFC2021 validation to be added. The age of the participant is calculated from the date of birth and determined on the date when the participant enters the project for the first time. The Member State reports on the break down and not on the total number of participants. The total number of participants will be calculated automatically by SFC2021.
All participants reported under one of the sub-indicators below need to be reported under this main indicator as well.</t>
  </si>
  <si>
    <t>When a participant enters the project, he/she can be recorded and reported under this indicator.
If the same person participates in different training activities in the context of one single project, this participant should be reported only once in the project. If, however, a person leaves one project and starts in a different project, this shall be considered and recorded as a new participation.
For reporting only: data broken down by gender (women, men, non-binary) and by age-bracket &lt;18, 18-60, &gt;60. The Member State reports on the breakdown and not on the total number of participants. The total number of participants will be calculated automatically by SFC2021.
The age of the participant is calculated from the date of birth and determined on the date of when the participant enters the project for the first time.</t>
  </si>
  <si>
    <t>It is up to the Member State to determine the moment of recording and reporting the place under this indicator while ensuring that each place is reported only once within one project.
Milestones and targets and reported data must be equal or higher than milestone and target and reported data of sub-indicator; add validation rule in SFC2021
Any place reported under the sub-indicator must also be reported under this main indicator.</t>
  </si>
  <si>
    <t>It is up to the Member State to determine the moment of recording and reporting the place under this indicator while ensuring that each place is reported only once within one project.
Milestone and target must be equal or higher than milestones and targets of sub-indicators; add validation rule in SFC2021
Any place reported under the sub-indicator must also be reported under this main indicator.</t>
  </si>
  <si>
    <t>Immediately after a participant has received the training, his/her result can be recorded and reported under this indicator.
If a participant attends several training activities within the same project, the following steps should be taken for recording the data:
(1) record the result of each participant immediately after the participant finished each training activity,
(2) calculate the overall result for each participant by establishing the average of the individual results reported under point 1 above. This step is carried out upon project closure,(3) If the overall result for the participant is positive, report it under the indicator. The overall result is considered to be positive when the majority of responses (&gt; 50%) from the participant indicated that the training was useful for his/her work. If the overall result is 50:50 (e.g. two positive and two negative responses), the most recent result recorded should be reported as overall result for this participant.
For reporting purposes only: data broken down by gender (women, men, non-binary6) and by age-bracket &lt;18, 18-60, &gt;60. SFC2021 to be adapted. The age of the participant is calculated from the date of birth and determined on the date when the participant enters the project for the first time. Member States report on the breakdown and not on the total number of participants. The total number of participants will be calculated automatically by SFC2021.
The milestone and target cannot be higher than the one for the associated output indicator ‘Number of participants in training activities’.</t>
  </si>
  <si>
    <t>Between 3-6 months after a participant has received the training, his/her result can be recorded and reported under this indicator.
If a participant attends several training activities within the same project, the following steps should be taken for recording the data:
(1) record the result of each participant 3-6 months after the participant finished each training activity,
(2) calculate the overall result for each participant by establishing the average of the individual results reported under point 1 above. This step is carried out upon project closure,
(3) If the overall result for the participant is positive, report it under the indicator. The overall result is considered to be positive when the majority of responses (&gt; 50%) from the participant indicated that he/she is using the skills and competences acquired during the training activity. If the overall result is 50:50 (e.g. two positive and two negative responses), the most recent result recorded should be reported as overall result for this participant.
For reporting only: data broken down by gender (women, men, non-binary7) and by age-bracket &lt;18, 18-60, &gt;60. Member States report on the breakdown and not on the total number of participants. The total number of participants will be calculated automatically by SFC2021.
The age of the participant is calculated from the date of birth and determined on the date of when the participant enters the project for the first time.
The target cannot be higher than the one of the associated output indicator Number of participants in training activities.</t>
  </si>
  <si>
    <t>Number of local and regional authorities supported to implement integration measures</t>
  </si>
  <si>
    <t>When a participant enters the project, he/she can be recorded and reported under this indicator.
As this is a sub-indicator to the indicator ‘Number of participants supported’, the same person must also be reported under the indicator ‘Number of participants supported’. The milestone and target cannot exceed the milestone and target for indicator ‘Number of participants supported’; in SFC2021 will be a validation rule. The reported data for this indicator for each gender and age category cannot exceed the data reported under the main indicator; to add a validation check in SFC.
For reporting only: data broken down by gender (women, men, non-binary12) and by age-bracket &lt;18, 18-60, &gt;60. The age of the participant is calculated from the date of birth and determined on the date when the participant enters the project for the first time. Member States report on the breakdown and not on the total number of participants. The total number of participants will be calculated automatically by SFC2021.</t>
  </si>
  <si>
    <t>When a participant enters the project, he/she can be recorded and reported under this indicator.
As this is a sub-indicator to the indicator ‘Number of participants supported’, the same person must also be reported under the indicator ‘Number of participants supported’. The milestone and target cannot exceed the milestone and target for indicator ‘Number of participants supported’; in SFC2021, there will be a validation rule.
For the reporting only: data broken down by gender (women, men, non-binary14) and by age-bracket &lt;18, 18-60, &gt;60. The age of the participant is calculated from the date of birth and determined on the date when the participant enters the project for the first time. Member States report on the breakdown and not on the total number of participants. The total number of participants will be calculated automatically by SFC2021.
The reported data for this indicator for each gender and age category cannot exceed the data reported under the main indicator; to add a validation check in SFC.</t>
  </si>
  <si>
    <t>Number of information packages and campaigns to raise awareness of legal migration channels to the Union</t>
  </si>
  <si>
    <t>Absolute number of information packages and awarness rasing campaigns</t>
  </si>
  <si>
    <t>It is up to the Member State to determine the moment of recording and reporting the information package/campaign under this indicator while ensuring that each information package/campaign is reported only once within one project.</t>
  </si>
  <si>
    <t xml:space="preserve">When a participant enters the project, the beneficiary records and stores participant's personalized data. The beneficiary submits the aggregating the data and submits the aggregated data in the interim and/or final project report. </t>
  </si>
  <si>
    <t xml:space="preserve">E.g. participant lists. </t>
  </si>
  <si>
    <t>Continuity building of international protection procedural capabilities</t>
  </si>
  <si>
    <t>E.g. participant lists</t>
  </si>
  <si>
    <t>PBGB support services for applicants of international protection</t>
  </si>
  <si>
    <t xml:space="preserve">The collection of data is stipulated in the Terms of Support. The beneficiary on the project level, Responsible Authority on the SFC level based on beneficiaries' reports. </t>
  </si>
  <si>
    <t>SIM LISAB</t>
  </si>
  <si>
    <t xml:space="preserve">* Cancellation of activities (due to a pandemic or other unforeseen circumstances).
* No suitable service providers can be found or it will take longer than expected, e.g. failures of procurements.
* Service providers leave before the end of the project.
* Lack of interest of target group to participate in activities.
</t>
  </si>
  <si>
    <t xml:space="preserve">* Cancellation of trainings (due to a pandemic or other unforeseen circumstances).
* No suitable training experts / trainers can be found or it will take longer than expected, e.g. failures of procurements.
* Training experts/trainers leave before the end of the project.
* Lack of interest of officials to participate in activities.
</t>
  </si>
  <si>
    <t>* Cancellation of trainings (due to a pandemic or other unforeseen circumstances).
* No suitable training experts/trainers can be found or it will take longer than expected, e.g. failures of procurements.
* Training experts/trainers leave before the end of the project.
* Lack of interest of officials/experts to participate in trainings.</t>
  </si>
  <si>
    <t>* Cancellation of translation service (due to a pandemic or other unforeseen circumstances).
* No suitable service providers can be found or it will take longer than expected, e.g. failures of procurements.
* Service providers leave before the end of the project.</t>
  </si>
  <si>
    <t>Creating readiness for additional accommodation for the reception of applicants for international protection</t>
  </si>
  <si>
    <t xml:space="preserve">* Smaller or no need for newly created accommodation places due to the small number of newly arrived asylum applicants. 
* Failures of procurements.
* Delays in construction work process (due to a pandemic or other unforeseen circumstances). </t>
  </si>
  <si>
    <t xml:space="preserve">* Smaller need for renovated accommodation places due to the smaller number of asylum applicants or persons with special needs. 
* Failures of procurements.
* Delays in construction work process (due to a pandemic or other unforeseen circumstances). </t>
  </si>
  <si>
    <t xml:space="preserve">When a participant enters the project, the beneficiary records and stores participant's personalized data. The beneficiary submits the aggregating the data in the interim and/or final project report. </t>
  </si>
  <si>
    <t xml:space="preserve">When a participant enters the project, the beneficiary records and stores participant's personalized data. The beneficiary submits the aggregated data in the interim and/or final project report. </t>
  </si>
  <si>
    <t xml:space="preserve">When an activity has been finalized and the targets achieved. The beneficiary submits the data in the interim and/or final project report. </t>
  </si>
  <si>
    <t>Support person service for beneficiaries of international protection</t>
  </si>
  <si>
    <t>SiM lisab</t>
  </si>
  <si>
    <t>E.g. Participant lists</t>
  </si>
  <si>
    <t>Welcome programme for beneficiaries of international protection</t>
  </si>
  <si>
    <t>Estonian language courses to the third country nationals, including beneficiaries of international protection</t>
  </si>
  <si>
    <t xml:space="preserve">According to the constant growth of immigration to Estonia, more attention must be paid to the adaptation and integration of new immigrant third-country nationals, including language learning.
As of 31.01.2020, 31,463 third-country nationals reside in Estonia and have a valid temporary residence permit. 70% of TCNs want to stay in Estonia for a longer period (at least for the next five years). They want to acquire the Estonian language in order to better cope in the labor market and actively participate in society. TCNs use labor market and language training services more actively than citizens of EU Member States. 51% of new immigrants do not have an active communication with Estonians.
</t>
  </si>
  <si>
    <t>Raising awareness of adaptation and integration, including the involvement and empowerment of regional and local media</t>
  </si>
  <si>
    <t>The development of information platform</t>
  </si>
  <si>
    <t>Once at the end of the project.</t>
  </si>
  <si>
    <t xml:space="preserve">* Cancellation of activities (due to a pandemic or other unforeseen circumstances).
* No suitable service providers can be found or it will take longer than expected, e.g. failures of procurements.
</t>
  </si>
  <si>
    <t>Increasing the capacity of local governments to address the challenges of TCNs (including beneficiaries of international protection) and migration (providing information and supporting the provision of public services)</t>
  </si>
  <si>
    <t>The aim on the intervention is to increase the capacity of local governments to address the challenges of TCNs (including beneficiaries of international protection) and migration (providing information and supporting the provision of public services).
The development plan "Cohesive Estonia 2022-2025" envisages the action “Supporting the Local Level and Developing Partnerships”. The main goal of the action is to support the capacity of public, private and third sector organizations to effectively provide services to people with a different native language (incl. local governments to provide more adaptation and integration services) and improved partnerships.
The role of local authorities in migration, adaptation and integration policies has become more widely recognized by various actors. Although these areas are often associated primarily with the state level, solving real problems is more effective at the local level through the development of a common living environment on a daily basis.</t>
  </si>
  <si>
    <t xml:space="preserve">* The growth of migration trends, including the possible recurrence of the migration crisis which might place a burden also on the local and regional level.
* Cancellation of activities (due to a pandemic or other unforeseen circumstances).
* No suitable service providers can be found or it will take longer than expected, e.g. failures of procurements.
* Lack of interest and readiness of local and regional authorities in participating in activities.
</t>
  </si>
  <si>
    <t xml:space="preserve">The beneficiary submits the data in the interim and/or final project report. </t>
  </si>
  <si>
    <t>It is up to the Member State to determine the moment of recording and reporting the project under this indicator while ensuring that support to the same authority is reported only once within one project.</t>
  </si>
  <si>
    <t>Lõimumist, sh kohanemist toetav Eesti /
Estonia supporting integration, including adaptation</t>
  </si>
  <si>
    <t>Tänapäevaste, nutikate ja tulemuslike kohanemis- ning lõimumisteekondade arendamine / 
Developing modern, smart and effective adaptation and integration paths</t>
  </si>
  <si>
    <t>Culture and sports programme for TCNs, including beneficiaries of international protection</t>
  </si>
  <si>
    <t>According to the monitoring of the integration of Estonian society, half of the new immigrants do not have active communication with Estonians (51%). The social relations and contacts are one of the most important challenges to be addressed in the development of a cohesive society. Therefore, the cooperation activities planned under this intervention must contribute to the development and strengthening of the target group's social and other everyday skills and also to improve the social relations and contacts.</t>
  </si>
  <si>
    <t xml:space="preserve">National contribution </t>
  </si>
  <si>
    <t xml:space="preserve">Beneficiary's own contribution </t>
  </si>
  <si>
    <t xml:space="preserve">Total cost of intervention </t>
  </si>
  <si>
    <t xml:space="preserve">Planned unit cost </t>
  </si>
  <si>
    <t>Proportion of EU contribution (%)</t>
  </si>
  <si>
    <t>Amount of EU contribution</t>
  </si>
  <si>
    <t xml:space="preserve">Specific objective </t>
  </si>
  <si>
    <t xml:space="preserve">Type of indicator </t>
  </si>
  <si>
    <t>Indicator name</t>
  </si>
  <si>
    <t xml:space="preserve">Measurement unit </t>
  </si>
  <si>
    <t xml:space="preserve">Baseline </t>
  </si>
  <si>
    <t>Baseline year</t>
  </si>
  <si>
    <t xml:space="preserve">Target 2029 </t>
  </si>
  <si>
    <t xml:space="preserve">Definition and concepts </t>
  </si>
  <si>
    <t xml:space="preserve">Data collection </t>
  </si>
  <si>
    <t xml:space="preserve">Time measurement achieved </t>
  </si>
  <si>
    <t xml:space="preserve">Aggregation issues </t>
  </si>
  <si>
    <t xml:space="preserve">Notes </t>
  </si>
  <si>
    <t xml:space="preserve">Examples </t>
  </si>
  <si>
    <t>Entity responsible for collecting data</t>
  </si>
  <si>
    <t>Ühtekuuluvustunnet toetavate sotsiaalsete kontaktide soodustamine / 
Promoting social contacts to support a cohesion</t>
  </si>
  <si>
    <t xml:space="preserve">The aim of the Welcoming programme is to provide people who have arrived in Estonia with timely, necessary and uniform information to support their rapid adaptation. Even if the number of people granted international protection in Estonia is small, it is important that they receive the necessary information about the main aspects of Estonian life and are empowered to start living independently in Estonia.
According to §121 of the Aliens Act, an alien who has been granted a residence permit or has been extended is directed to a Welcoming programme, which, among other modules, also includes a separate module for beneficiaries of international protection.
</t>
  </si>
  <si>
    <t>Feedback sheets are personalized. 
If a participant benefits from several types of support within the same project, the following steps should be taken for recording the data:
(1) record the result of each participant immediately after the participant finished each type of support,
(2) calculate the overall result for each participant by establishing the average of the individual results reported under point 1 above. This step is carried out upon project closure,
(3) If the overall result for the participant is positive, report it under the indicator. The overall result is considered to be positive when the majority of responses (&gt; 50%) from the participant indicated that the activities were useful for his/her integration. If the overall result is 50:50 (e.g. two positive and two negative responses), the most recent result recorded should be reported as overall result for this participant.
Under point 1, if a participant recives various forms of support, his/her assessment should be requested and recoreded multiple times. If possible, the assessment should be requested each time when the participant finished reciving a specific support e.g. language course, civic orientation course, legal/psychological assistance related to a specific case. If a specific type of suport consists of various but connected stages/meetings/exchanges, the assessmet is requested only once..
For reporting only: data broken down by gender (women, men, non-binary18) and by age-bracket &lt;18, 18-60, &gt;60. The age of the participant is calculated from the date of birth and determined on the date of when the participant enters the project for the first time. Member States report on the breakdown and not on the total number of participants. The total number of participants will be calculated automatically by SFC2021.</t>
  </si>
  <si>
    <t>* The growth of migration trends, including the possible recurrence of the migration crisis which might place a burden on the system.
* Cancellation of the training programme (due to a pandemic or other unforeseen circumstances). Although e-learning is being used, the knowledge and skills of trainers in terms of methodology do not meet the expectations of the participants or the fact that long-term language learning in the e-learning format is difficult for participants needs a fundamental change in learning habits, ie time to adapt.
* No suitable service providers can be found or it will take longer than expected, e.g. failures of procurements.
* Lack of quality of language training provider.
* Lack of interest of target group to participate in language courses. 15-20% of those who register give up free language training during the course.</t>
  </si>
  <si>
    <t xml:space="preserve">Ongoing. When a participant enters the project, the beneficiary records and stores participant's personalized data. The beneficiary submits the aggregated data in the interim and/or final project report. </t>
  </si>
  <si>
    <t>Cooperation activities to increase the social activity of new immigrants and third country nationals</t>
  </si>
  <si>
    <t>The aim of the intervention is to support the social contacts, everyday skills and independent coping of third country nationals (including beneficiaries of international protection) in host society. 
Accordingly it is relevant to measure growth of the target group's knowledge after the activities, especially the participants' self assessment of whether the activity has been helpful for their integration.</t>
  </si>
  <si>
    <t xml:space="preserve">* Cancellation of activities (due to a pandemic or other unforeseen circumstances). 
* No suitable service providers can be found or it will take longer than expected, e.g. failures of procurements.
* Lack of interest and readiness of target group to participate in activities.
* Lack of interest and readiness of local people to participate in activities.
</t>
  </si>
  <si>
    <t>* Cancellation of activities (due to a pandemic or other unforeseen circumstances). 
* No suitable service providers can be found or it will take longer than expected, e.g. failures of procurements.
* Lack of interest and readiness of target group to participate in activities.
* Lack of interest and readiness of local people to participate in activities.</t>
  </si>
  <si>
    <t>Number of participants who report that the activity was helpful for their integration</t>
  </si>
  <si>
    <t xml:space="preserve">* Cancellation of activities (due to a pandemic or other unforeseen circumstances). 
* No suitable service providers can be found or it will take longer than expected, e.g. failures of procurements.
* Lack of interest and readiness of target group to participate in culture and sports programmes.
* Lack of interest and readiness of local cultural and sports organisations. 
</t>
  </si>
  <si>
    <t xml:space="preserve">* Cancellation of activities (due to a pandemic or other unforeseen circumstances). 
* No suitable service providers can be found or it will take longer than expected, e.g. failures of procurements.
* Lack of interest and readiness of target group to participate in culture and sports programmes.
* Lack of interest and readiness of local cultural and sports organisations. </t>
  </si>
  <si>
    <r>
      <rPr>
        <sz val="11"/>
        <rFont val="Calibri"/>
        <family val="2"/>
        <charset val="186"/>
        <scheme val="minor"/>
      </rPr>
      <t>* The growth of migration trends, including the possible recurrence of the migration crisis which might place a burden on the system.</t>
    </r>
    <r>
      <rPr>
        <sz val="11"/>
        <color theme="1"/>
        <rFont val="Calibri"/>
        <family val="2"/>
        <charset val="186"/>
        <scheme val="minor"/>
      </rPr>
      <t xml:space="preserve">
* Cancellation of the services (due to a pandemic or other unforeseen circumstances). 
* No suitable service providers can be found or it will take longer than expected, e.g. failures of procurements (including over-regulated procurement periods etc).
* Lack of interest and readiness of target group to participate in services.
* Lack of interest and readiness of local governments.
</t>
    </r>
  </si>
  <si>
    <t>The main objective of the intervention is to ensure the continuity of international protection procedural capabilities in order to cope with increasing migration flows.
Irrespective of the place of residence of asylum seekers, they must be guaranteed access to various services during the procedure. E.g. the asylum applicants will receive a medical, psychological etc services and participate in spare time activities.</t>
  </si>
  <si>
    <t>SIM lisab</t>
  </si>
  <si>
    <t>Translation service of asylum seekers and beneficiaries of international protection</t>
  </si>
  <si>
    <t>* Cancellation of trainings (due to a pandemic or other unforeseen circumstances).
* No suitable training experts / trainers can be found or it will take longer than expected, e.g. failures of procurements.
* Training experts/trainers leave before the end of the project.
* Lack of interest of officials to participate in activities.</t>
  </si>
  <si>
    <t>* Cancellation of trainings (due to a pandemic or other unforeseen circumstances).
* No suitable training experts / trainers can be found or it will take longer than expected, e.g. failures of procurements.
* Training experts/trainers leave before the end of the project.
* Lack of interest of officials to participate in activities</t>
  </si>
  <si>
    <t xml:space="preserve">The main objective of the intervention is to ensure the continuity of international protection procedural capabilities in order to cope with increasing migration flows. It is important to guarantee the readiness of the reserve officials, therefore different training modules are developed and offered for them. 
The PBGB must be prepared for a sharp increase in the number of applicants for international protection. To cope with the rise, the PBGB has set up a group of ASYL reserve officials, which includes about 200 officials. The ASYL Reserve Group is made up of most officials whose main job is not traditionally related to the international protection procedure. ASYL reserve officers need to be further trained every year, in particular because they resign or can no longer continue as ASYL reserve officers, and as ASYL officials do not come into daily contact with international protection, so-called reminder training must be provided on a regular basis. trainings and tests, smaller exercises) and to create opportunities for individual self-improvement through e-learning (for this purpose, the ASYL reserve officers training program will be supplemented within the framework of this project through project activity 2).
ASYL reserve officers contribute to Frontex joint operations as primary procedural actors, EASO missions (within different tasks), resettlement activities.
</t>
  </si>
  <si>
    <t xml:space="preserve">It is relevant to know the quality of and knowledge received from the trainings, therefore it is necessary to measure the number of participants who consider the trainings useful for their work. </t>
  </si>
  <si>
    <t>* Cancellation of trainings (due to a pandemic or other unforeseen circumstances).
* No suitable training experts / trainers can be found or it will take longer than expected, e.g. failures of procurements.
* Training experts/trainers leave before the end of the project.
* Lack of interest of officials to participate in helpdesk trainings.</t>
  </si>
  <si>
    <t>* Cancellation of trainings (due to a pandemic or other unforeseen circumstances).
* No suitable training experts / trainers can be found or it will take longer than expected, e.g. failures of procurements.
* Training experts/trainers leave before the end of the project.
* Lack of interest of officials to participate in helpdesk trainings of IT systems.</t>
  </si>
  <si>
    <r>
      <rPr>
        <sz val="11"/>
        <rFont val="Calibri"/>
        <family val="2"/>
        <charset val="186"/>
        <scheme val="minor"/>
      </rPr>
      <t xml:space="preserve">The aim of developing the IT systems is to ensure high-quality, fast and personal processing of applications for international protection, taking into account the significantly increasing volume of asylum applications. In order to use IT systems, it is important to conduct helpdesk trainings.
Asylum procedures are conducted in the National Register of International Protection.
The increase in the number of applicants for international protection and persons granted international protection is a challenge for the Estonian state and society. Given the increase in migratory pressures, there is a need to significantly increase the efficiency of the processing of applications for international protection and the capacity of the register to support it. 
</t>
    </r>
    <r>
      <rPr>
        <sz val="11"/>
        <color theme="1"/>
        <rFont val="Calibri"/>
        <family val="2"/>
        <charset val="186"/>
        <scheme val="minor"/>
      </rPr>
      <t xml:space="preserve">
</t>
    </r>
  </si>
  <si>
    <t>PBGB support services for applicants for international protection - trainings for officials</t>
  </si>
  <si>
    <r>
      <t xml:space="preserve">It is relevant to know the quality of and knowledge received from the </t>
    </r>
    <r>
      <rPr>
        <sz val="11"/>
        <rFont val="Calibri"/>
        <family val="2"/>
        <charset val="186"/>
        <scheme val="minor"/>
      </rPr>
      <t>trainings</t>
    </r>
    <r>
      <rPr>
        <sz val="11"/>
        <color theme="1"/>
        <rFont val="Calibri"/>
        <family val="2"/>
        <charset val="186"/>
        <scheme val="minor"/>
      </rPr>
      <t xml:space="preserve">, therefore it is necessary to measure the number of participants who consider the trainings useful for their work. </t>
    </r>
  </si>
  <si>
    <r>
      <t>It is relevant to know the quality of and knowledge received from the</t>
    </r>
    <r>
      <rPr>
        <sz val="11"/>
        <rFont val="Calibri"/>
        <family val="2"/>
        <charset val="186"/>
        <scheme val="minor"/>
      </rPr>
      <t xml:space="preserve"> trainings</t>
    </r>
    <r>
      <rPr>
        <sz val="11"/>
        <color theme="1"/>
        <rFont val="Calibri"/>
        <family val="2"/>
        <charset val="186"/>
        <scheme val="minor"/>
      </rPr>
      <t xml:space="preserve">, therefore it is necessary to measure the number of participants who consider the trainings useful for their work. </t>
    </r>
  </si>
  <si>
    <t>The aim of the intervention is to provide support services to asylum seekers and beneficiaries of international protection throughout the asylum procedure by the PBGB.</t>
  </si>
  <si>
    <t xml:space="preserve">Support services and activities by accommodation centre for asylum seekers and beneficiaries of  international protection </t>
  </si>
  <si>
    <t xml:space="preserve">It is relevant to measure the number of participants who consider the trainings useful for their work and personal development. </t>
  </si>
  <si>
    <t>Number of participants supported</t>
  </si>
  <si>
    <t>Project interim and final reports</t>
  </si>
  <si>
    <t xml:space="preserve">Factors that may influence the achievement of the milestones and targets and how they were taken into account (CPR art 17 (1) c) </t>
  </si>
  <si>
    <t>* Failure to conclude translation service contracts, due to which it is not possible to find a suitable service provider who is able to provide high-quality and fast translation services in less common foreign languages ​​in Estonia. 
* When using remote translation, there is also a risk of technology, e.g. the compatibility of the PBGB and the IT systems used by the interpreter. 
* Finding an interpreters may also be hindered by the fact that foreign language translations which are less common in Estonia, do not exist in countries with an adequate level of data protection, so it is not possible to use them in providing translation services.</t>
  </si>
  <si>
    <t>Capacity building of social services</t>
  </si>
  <si>
    <t xml:space="preserve">Development and provision of interpretation services in the social field
 </t>
  </si>
  <si>
    <r>
      <t>The main objective of the intervention is to ensure the establishment of a system and the operational availability of interpretation services to</t>
    </r>
    <r>
      <rPr>
        <sz val="11"/>
        <rFont val="Calibri"/>
        <family val="2"/>
        <charset val="186"/>
        <scheme val="minor"/>
      </rPr>
      <t xml:space="preserve"> third country nationals, including beneficiaries of international protection</t>
    </r>
    <r>
      <rPr>
        <sz val="11"/>
        <color theme="1"/>
        <rFont val="Calibri"/>
        <family val="2"/>
        <charset val="186"/>
        <scheme val="minor"/>
      </rPr>
      <t xml:space="preserve"> who have a justified need for assistance; identification of interpreters and provision of translation services and system development.
</t>
    </r>
  </si>
  <si>
    <t xml:space="preserve">The main objective of the intervention is to ensure that there are enough places for the tagret group at the accommodation centres to meet the operational standards of reception conditions. The activities would ensure the preparedness when the currently  available places are no longer sufficient due to the change in migration trends. </t>
  </si>
  <si>
    <t xml:space="preserve">The main objective is to ensure that the accommodation centre meets the needs of all target group members, including the persons with special needs. The activities primarily include re-renovation works and costs related to inventory etc, in order to ensure that the conditions in the accommodation centers correspond to the needs of the people. </t>
  </si>
  <si>
    <t xml:space="preserve">Improving the infrastructure of the accommodation centers for the reception of applicants for international protection </t>
  </si>
  <si>
    <r>
      <t xml:space="preserve">The main objective of the intervention is to ensure the  readiness of social field to cope with mass influx of refugees. Regular trainings and respective excercises (e.g. table-top, field etc) are important to ensure this preparedness.
</t>
    </r>
    <r>
      <rPr>
        <sz val="11"/>
        <rFont val="Calibri"/>
        <family val="2"/>
        <charset val="186"/>
        <scheme val="minor"/>
      </rPr>
      <t xml:space="preserve">
Potential target groups of the trainings are Ministry of Social Affairs, Social Insurance Board, Health Board, local municipalities and other relevant counterparts.  </t>
    </r>
    <r>
      <rPr>
        <sz val="11"/>
        <color theme="1"/>
        <rFont val="Calibri"/>
        <family val="2"/>
        <charset val="186"/>
        <scheme val="minor"/>
      </rPr>
      <t xml:space="preserve">
</t>
    </r>
  </si>
  <si>
    <t>TOTAL RESULT INDICATORS
SO2</t>
  </si>
  <si>
    <t>It is relevant to know the quality of and knowledge received from the trainings, therefore it is necessary to measure the number of participants who report three months after the training activity that they are using the skills and competences acquired during the training.</t>
  </si>
  <si>
    <r>
      <t xml:space="preserve">The aim of the intervention is to provide translation services to asylum seekers and beneficiaries of international protection in the framework of the asylum procedure.
</t>
    </r>
    <r>
      <rPr>
        <i/>
        <sz val="11"/>
        <color theme="1"/>
        <rFont val="Calibri"/>
        <family val="2"/>
        <charset val="186"/>
        <scheme val="minor"/>
      </rPr>
      <t xml:space="preserve">
</t>
    </r>
    <r>
      <rPr>
        <sz val="11"/>
        <rFont val="Calibri"/>
        <family val="2"/>
        <charset val="186"/>
        <scheme val="minor"/>
      </rPr>
      <t xml:space="preserve">According to Directive 213/32 /EU (recital 28, Article 8 (1)), interpretation should be provided to the extent necessary for the application for international protection. Pursuant to § 30 (2) of the Act on the Granting of International Protection to Aliens, an interpreter must be summoned to procedural acts directly related to the applicant, who translates the relevant facts into a language in which the alien is able to understand himself or herself orally. </t>
    </r>
  </si>
  <si>
    <r>
      <t xml:space="preserve">The aim of the intervention is to provide legal and procedural information to asylum seekers and beneficiaries of international protection throughout the asylum procedure by the PBGB.
</t>
    </r>
    <r>
      <rPr>
        <i/>
        <sz val="11"/>
        <color theme="1"/>
        <rFont val="Calibri"/>
        <family val="2"/>
        <charset val="186"/>
        <scheme val="minor"/>
      </rPr>
      <t xml:space="preserve">
</t>
    </r>
    <r>
      <rPr>
        <sz val="11"/>
        <rFont val="Calibri"/>
        <family val="2"/>
        <charset val="186"/>
        <scheme val="minor"/>
      </rPr>
      <t xml:space="preserve">According to Directive 213/32 / EU (recital 23, Articles 12 and 19-23), the necessary legal and procedural information must be provided in order to apply for international protection.
</t>
    </r>
    <r>
      <rPr>
        <i/>
        <sz val="11"/>
        <color rgb="FFFF0000"/>
        <rFont val="Calibri"/>
        <family val="2"/>
        <charset val="186"/>
        <scheme val="minor"/>
      </rPr>
      <t xml:space="preserve">
</t>
    </r>
    <r>
      <rPr>
        <sz val="11"/>
        <rFont val="Calibri"/>
        <family val="2"/>
        <charset val="186"/>
        <scheme val="minor"/>
      </rPr>
      <t>According to an Act on Granting International Protection to Aliens (§ 10 The rights of applicants for international protection and applicants for residence permits on the basis of temporary protection), an applicant for international protection and an applicant for a residence permit on the basis of temporary protection have the right to:
1) be given the opportunity, but not later than 15 days after the application for international protection or the submission of the application for a residence permit, orally and in writing, which is reasonable, for any rights and obligations concerning legal aid, reception assistance, information organizations, international protection the timetable for the procedure and the proportions of non-compliance.
7) communicate with family members, legal advisers, representatives of relevant competent state authorities, international or non-governmental organizations and the United Nations High Commissioner for Refugees.
§ 32 (Accommodation center for applicants for international protection): The task of the accommodation center for applicants for international protection is, if necessary, to organize the provision of the following services to the applicant during the international protection procedure or temporary protection procedure as support:
p 5) informing of his or her rights and obligations.</t>
    </r>
  </si>
  <si>
    <r>
      <t xml:space="preserve">It is relevant to know the quality of and knowledge received from the trainings, therefore it is necessary to measure the number of participants who report </t>
    </r>
    <r>
      <rPr>
        <sz val="11"/>
        <rFont val="Calibri"/>
        <family val="2"/>
        <charset val="186"/>
        <scheme val="minor"/>
      </rPr>
      <t>three months a</t>
    </r>
    <r>
      <rPr>
        <sz val="11"/>
        <color theme="1"/>
        <rFont val="Calibri"/>
        <family val="2"/>
        <charset val="186"/>
        <scheme val="minor"/>
      </rPr>
      <t xml:space="preserve">fter the training activity that they are using the skills and competences acquired during the training. </t>
    </r>
  </si>
  <si>
    <t>Ensuring the readiness of social field to cope with mass influx of refugees</t>
  </si>
  <si>
    <t xml:space="preserve">* Cancellation of trainings (due to a pandemic or other unforeseen circumstances).
* No suitable training experts/trainers can be found or it will take longer than expected, e.g. failures of procurements.
* Training experts/trainers leave before the end of the project.
* Lack of interest of officials/experts to participate in trainings.
* Lack of possibility to put obtained knowledge into practice, e.g. engagement/interventsions depend on migrants' needs. </t>
  </si>
  <si>
    <t xml:space="preserve">* The growth of migration trends, including the possible recurrence of the migration crisis which might burden the system.
* Cancellation of services (due to a pandemic or other unforeseen circumstances). 
* No suitable service providers can be found or it will take longer than expected, e.g. failures of procurements (including over-regulated procurement periods etc).
* Lack of interest and readiness of target group to participate in services.
* Lack of interest and readiness of local governments.
</t>
  </si>
  <si>
    <t xml:space="preserve">The aim of the intervention is to support the independent coping of beneficiaries' of international protection (including their family members) in host society. 
Accordingly it is relevant to measure the target group's knowledge and self assessment of whether the support person service has been helpful for their integration and self-sufficiency. 
</t>
  </si>
  <si>
    <r>
      <t xml:space="preserve">The renovation of accommodation places will start in 2023. 
The target level for 2024 is 23 renovated places.
</t>
    </r>
    <r>
      <rPr>
        <sz val="11"/>
        <rFont val="Calibri"/>
        <family val="2"/>
        <charset val="186"/>
        <scheme val="minor"/>
      </rPr>
      <t>In the period 2021-2027, it is planned to renovate in total 130 places</t>
    </r>
    <r>
      <rPr>
        <sz val="11"/>
        <color theme="1"/>
        <rFont val="Calibri"/>
        <family val="2"/>
        <charset val="186"/>
        <scheme val="minor"/>
      </rPr>
      <t xml:space="preserve">. 
</t>
    </r>
    <r>
      <rPr>
        <sz val="11"/>
        <rFont val="Calibri"/>
        <family val="2"/>
        <charset val="186"/>
        <scheme val="minor"/>
      </rPr>
      <t xml:space="preserve">The setting of the target levels is based on the need of depreciation in order to ensure that the conditions in the accommodation centres correspond to the needs of the people. 
</t>
    </r>
  </si>
  <si>
    <t xml:space="preserve">70
 </t>
  </si>
  <si>
    <t xml:space="preserve">340
 </t>
  </si>
  <si>
    <t xml:space="preserve">The activity will start in 2023. 
The target level of 2024 is 70 persons third country nationals (in average 35 persons per year), including beneficiaries of international protection. 
The target level of 2029 is 340 third country nationals, including beneficiaries of international protection.
The reference level is based on the statistics of previous AMIF and ESF projects.
The planned operating budget is 1 700 000 euros, which is calculated on the basis of previous AMIF (e.g. AMIF2020-1) and ESF projects. </t>
  </si>
  <si>
    <r>
      <rPr>
        <sz val="11"/>
        <rFont val="Calibri"/>
        <family val="2"/>
        <charset val="186"/>
        <scheme val="minor"/>
      </rPr>
      <t>* The growth of migration trends, including the possible recurrence of the migration crisis which might place a burden on the system.</t>
    </r>
    <r>
      <rPr>
        <sz val="11"/>
        <color theme="1"/>
        <rFont val="Calibri"/>
        <family val="2"/>
        <charset val="186"/>
        <scheme val="minor"/>
      </rPr>
      <t xml:space="preserve">
* Cancellation of the training programme (due to a pandemic or other unforeseen circumstances). Although e-learning is being used, the knowledge and skills of trainers in terms of methodology do not meet the expectations of the participants or the fact that long-term learning in the e-learning format is difficult for participants needs a fundamental change in learning habits, ie time to adapt.
* No suitable service providers can be found or it will take longer than expected, e.g. failures of procurements (including over-regulated procurement periods etc).
* Lack of interest of target group to participate in Welcoming programme.
</t>
    </r>
  </si>
  <si>
    <t>Welcoming programme for beneficiaries of international protection</t>
  </si>
  <si>
    <t>* Cancellation of development of the platform (due to a pandemic or other unforeseen circumstances).
* No suitable service providers (developers) can be found or it will take longer than expected, e.g. failures of procurements.</t>
  </si>
  <si>
    <t>Culture and sports programme for third country nationals</t>
  </si>
  <si>
    <r>
      <t xml:space="preserve">Culture and sports are direct forms of contact that does not require excessive language skills and is intercultural. Without the social networks, there is an increased risk that new immigrants will feel lonely, isolated from the community, encapsulated in a small native-speaking ethnic community or wanting to leave Estonia.
According to the monitoring of the integration of Estonian society, half of the new immigrants do not have active communication with Estonians (51%). The social relations and contacts are one of the most important challenges to be addressed in the development of a cohesive society. The success of integration depends also on the willingness of the host community to welcome newcomers and contribute to their integration. Therefore, the programmes planned under this intervention must contribute to the development and strengthening of the target group's social and other everyday skills and also to improve the social relations and contacts. 
</t>
    </r>
    <r>
      <rPr>
        <sz val="11"/>
        <color rgb="FFFF0000"/>
        <rFont val="Calibri"/>
        <family val="2"/>
        <charset val="186"/>
        <scheme val="minor"/>
      </rPr>
      <t>Riigi identiteet - EIM viide</t>
    </r>
    <r>
      <rPr>
        <sz val="11"/>
        <color theme="1"/>
        <rFont val="Calibri"/>
        <family val="2"/>
        <charset val="186"/>
        <scheme val="minor"/>
      </rPr>
      <t xml:space="preserve">
</t>
    </r>
  </si>
  <si>
    <t xml:space="preserve">The aim of the intervention is to support beneficiaries' of international protection independent coping in host society. 
Accordingly it is relevant to measure growth of the target group's knowledge after the Welcoming programme, especially the participants' self assessment of whether the activity has been helpful for their integration.
</t>
  </si>
  <si>
    <t xml:space="preserve">The aim of the intervention is to support beneficiaries' of international protection independent coping in host society. 
Accordingly it is important to measure the  improved proficiency level in the host-country language upon leaving the language course by at least one level in the Common European Framework of Reference for Languages or national equivalent.
</t>
  </si>
  <si>
    <r>
      <t>It is relevant to know the quality of and knowledge received from the trainings, therefore it is necess</t>
    </r>
    <r>
      <rPr>
        <sz val="11"/>
        <rFont val="Calibri"/>
        <family val="2"/>
        <charset val="186"/>
        <scheme val="minor"/>
      </rPr>
      <t xml:space="preserve">ary to measure the number of participants who report three months </t>
    </r>
    <r>
      <rPr>
        <sz val="11"/>
        <color theme="1"/>
        <rFont val="Calibri"/>
        <family val="2"/>
        <charset val="186"/>
        <scheme val="minor"/>
      </rPr>
      <t>after the training activity that they are using the skills and competences acquired during the training.</t>
    </r>
  </si>
  <si>
    <t>It is relevant to know the quality of and knowledge received from the helpdesk trainings, therefore it is necessary to measure the number of participants who report three months after the training activity that they are using the skills and competences acquired during the training.</t>
  </si>
  <si>
    <r>
      <rPr>
        <sz val="11"/>
        <rFont val="Calibri"/>
        <family val="2"/>
        <charset val="186"/>
        <scheme val="minor"/>
      </rPr>
      <t>The aim of the platform is not to duplicate the existing platforms. The mid-term evaluation of the ESF 2014-2020 revealed that there are many different services, but awareness of them among target groups is still low</t>
    </r>
    <r>
      <rPr>
        <sz val="11"/>
        <color rgb="FFFF0000"/>
        <rFont val="Calibri"/>
        <family val="2"/>
        <charset val="186"/>
        <scheme val="minor"/>
      </rPr>
      <t xml:space="preserve"> (reference). </t>
    </r>
    <r>
      <rPr>
        <sz val="11"/>
        <rFont val="Calibri"/>
        <family val="2"/>
        <charset val="186"/>
        <scheme val="minor"/>
      </rPr>
      <t xml:space="preserve">Therefore, it is important to bring services together on one platform as much as possible.
The structure of the development of public e-services also requires the platforms to be unified.
</t>
    </r>
    <r>
      <rPr>
        <sz val="11"/>
        <color rgb="FFFF0000"/>
        <rFont val="Calibri"/>
        <family val="2"/>
        <charset val="186"/>
        <scheme val="minor"/>
      </rPr>
      <t xml:space="preserve">
</t>
    </r>
  </si>
  <si>
    <t xml:space="preserve">The mid-term evaluation of the ESF 2014-2020 showed that the awareness of the target group and stakeholders about adaptation and integration services is low. Therefore it is important to raise awareness of the target group and different stakeholders through efficiently targeted information campaigns.
It is important not to use only limited separate channels, but to implement cross-media programmes, including outdoor advertising, social media, television and radio programmes etc.
</t>
  </si>
  <si>
    <t>It is important to ensure sustainable readiness for the reception of beneficiaries of international protection at the local government level. In a local government, different assistance is provided (e.g. housing, social and health services, translation services, rights and obligations etc). As of 1 May 2016, the Act on Granting International Protection to Aliens regulates that beneficiaries of international protection have an obligation to the support person service if the corresponding service has been assigned to them. The support person service is a social service provided by or through the local government to support independent coping of beneficiaries of international protection.</t>
  </si>
  <si>
    <t xml:space="preserve">The aim of the intervention is to support beneficiaries' of international protection independent coping in host society. 
Accordingly it is relevant to measure growth of the target group's knowledge after the language courses, especially the participants' self assessment of whether the activity has been helpful for their integration.
</t>
  </si>
  <si>
    <t>O.2.2.</t>
  </si>
  <si>
    <t>O.2.3.</t>
  </si>
  <si>
    <t>O.2.3.1.</t>
  </si>
  <si>
    <t>O.2.3.2.</t>
  </si>
  <si>
    <t>O.2.3.3.</t>
  </si>
  <si>
    <t>O.2.4.</t>
  </si>
  <si>
    <r>
      <t xml:space="preserve">Cooperation activities to increase the social activity of </t>
    </r>
    <r>
      <rPr>
        <b/>
        <i/>
        <sz val="12"/>
        <rFont val="Calibri"/>
        <family val="2"/>
        <charset val="186"/>
        <scheme val="minor"/>
      </rPr>
      <t>third country nationals</t>
    </r>
  </si>
  <si>
    <t>Estonia supporting integration, including adaptation</t>
  </si>
  <si>
    <t>Supporting the local level and developing cross-sectoral partnerships</t>
  </si>
  <si>
    <t>Improving the proficiency in the Estonian language, increasing the connection with the state and culture</t>
  </si>
  <si>
    <t>Developing modern, smart and effective adaptation and integration paths</t>
  </si>
  <si>
    <t>Common, understandable and reliable communication and information space</t>
  </si>
  <si>
    <t>Participant means a natural person benefiting directly from an operation (project) without being responsible for initiating or both initiating and implementing the operation (project) as set out in Art. 2(36) CPR. For the purpose of this indicator, a participant is a third country national. Support to participants includes, without being limited to, the following:
- Language course,
- Civic orientation course,
- Social orientation guidance including mentoring,
- Support to access basic services like health/housing e.g. through interpretation
- Personal professional guidance,
- Support to get qualification or skills acquired in a third country to be recognised or assessed,
- Support to apply for long-term status,
- Legal counselling.</t>
  </si>
  <si>
    <t>Participant means a natural person benefiting directly from an operation (project) without being responsible for initiating or both initiating and implementing the operation (project) as set out in Art. 2(36) CPR. For the purpose of this indicator, a participant is a third country national.
Language course means a training course to help legally residing TCN and applicants for international protection to learn the official language(s) of the host country to enable them to participate socially and economically in the host society. Source: https://ec.europa.eu/home-affairs/what-we-do/networks/european_migration_network/glossary_search/language-training_en</t>
  </si>
  <si>
    <t>Participant means a natural person benefiting directly from an operation (project) without being responsible for initiating or both initiating and implementing the operation (project) as set out in Art. 2(36) CPR. For the purpose of this indicator, a participant is a third country national.
Civic orientation course means a course for third-country nationals residing legally in an EU Member State and applicants for international protection which aims to convey knowledge and understanding of the fundamental values of the host country, the legal system, the residents' rights and duties, access to the labour market as well as important knowledge for everyday life which is needed to participate in society. Source: https://ec.europa.eu/home-affairs/what-we-do/networks/european_migration_network/glossary_search/civic-orientation-course_en</t>
  </si>
  <si>
    <t>Participant means a natural person benefiting directly from an operation (project) without being responsible for initiating or both initiating and implementing the operation (project) as set out in Art. 2(36) CPR. For the purpose of this indicator, a participant is a third country national.
Professional guidance means advice or counselling provided by a professional in a given field. Personalised guidance means support tailored to the needs of the participant provided if possible as individual support or in small groups. A participant has to be provided with a personalised guidance given by a professional in a specific field. Examples: skills assessments, coaching, mentoring.</t>
  </si>
  <si>
    <t>Legal migration means migration in accordance with the applicable legal framework.
Source: https://ec.europa.eu/home-affairs/what-we-do/networks/european_migration_network/glossary_search/legal-migration_en
Information package means a set of pertinent documents given to the participants. Information package is counted as one package regardless of the number of copies of leaflets/posters/brochures or other handovers. An information package can be composed of one or multiple types of handovers.
Information campaign/ awareness raising targets a broader public not necessarily with contacts to individuals using various channels. Each awareness raising campaign is counted (not individual events within the campaign).
For the purpose of this indicator, any information package or awareness raising campaign falling within the scope of this specific objective can be reported.</t>
  </si>
  <si>
    <t>Number of participants in language courses who, upon leaving the language course, have improved their proficiency level in the host-country language by at least one level in the Common European Framework of Reference for Languages or national equivalent</t>
  </si>
  <si>
    <t>The aim of the intervention is to support the social contacts, everyday skills and independent coping of third country nationals (including beneficiaries of international protection) in host society. 
Accordingly it is relevant to measure growth of the target group's knowledge after the programmes, especially the participants' self assessment of whether the programmes have been helpful for their integration.
Identity is also important - if integration has been successful, then the target group also sees itself as more connected to the state.</t>
  </si>
  <si>
    <t>The activities will start in 2023. 
During the period 2021-2027, it is planned to involve all 15 counties, including also local governments. As the same counties are involved throughout the period and several activities are targeted to them, both the target level for 2024 and 2029 are the same. 
The planned operating budget is 300 000 euros, which is  calculated on the basis of previous AMIF and ESF projects in the period 2014-2021 (e.g. AMIF2021-8).</t>
  </si>
  <si>
    <t>The provision of cooperation activities will start in 2023. 
The target level for 2024 is 250 persons which is based on the calculation of how many cooperation activities and events could be organised during this time period (2023-2024) and how many people could participate and have a need according to the previous experience of AMIF and ESF projects (e.g. project AMIF2019-5 "Getting to Know Each Other", ESF project "Cultural Module" etc). 
During the period 2021-2027, it is planned to provide the activities to 700 third country nationals (in average to 100 persons per year). 
The planned operating budget is 700 000 euros, which is also calculated on the basis of previous AMIF and ESF projects in the period 2014-2021.</t>
  </si>
  <si>
    <r>
      <t xml:space="preserve">The activity will start in 2023. 
During the period 2021-2027, it is planned to develop one information platform, therefore both the milestone and target level is 1. 
</t>
    </r>
    <r>
      <rPr>
        <sz val="11"/>
        <rFont val="Calibri"/>
        <family val="2"/>
        <charset val="186"/>
        <scheme val="minor"/>
      </rPr>
      <t>The planned operating budget is 750 000 euros, which is calculated on the basis of previous ESF projects in the period 2014-2021. e.g. the data exchange development and information platform for the ESF Welcoming programme developed cost 650,000 euros.</t>
    </r>
  </si>
  <si>
    <r>
      <t>The activity will start in 2023. 
During the period 2021-2027, it is planned to carry out two information campaigns. By 2024 the milestone level is 1 and by 2029 the target level is 2. The target are calculated on the basis that d</t>
    </r>
    <r>
      <rPr>
        <sz val="11"/>
        <rFont val="Calibri"/>
        <family val="2"/>
        <charset val="186"/>
        <scheme val="minor"/>
      </rPr>
      <t xml:space="preserve">uring this time period, it is possible to run two campaigns that would be effective and efficient. The necessary focus groups will take time to test the messages among both Russian- and English-speaking target groups.
</t>
    </r>
    <r>
      <rPr>
        <sz val="11"/>
        <color theme="1"/>
        <rFont val="Calibri"/>
        <family val="2"/>
        <charset val="186"/>
        <scheme val="minor"/>
      </rPr>
      <t xml:space="preserve">
</t>
    </r>
    <r>
      <rPr>
        <sz val="11"/>
        <rFont val="Calibri"/>
        <family val="2"/>
        <charset val="186"/>
        <scheme val="minor"/>
      </rPr>
      <t xml:space="preserve">The planned operating budget is 600 000 euros, which is calculated on the basis of previous AMIF and ESF projects in the period 2014-2021 (e.g. AMIF2016-6 "Cross-media programme", ESF communication activities of Welcoming programme etc). </t>
    </r>
  </si>
  <si>
    <t>The provision of support person service will start in 2023. 
The target level for 2024 (140 persons) has been calculated on the assumption that an average of 70 target group members per year will be provided support person service in local governments. 
During the period 2021-2027, it is planned to provide the support person service to 70 beneficiaries of international protection per year, for a total of 490 people. 
The setting of the target level is based on the statistics of  persons granted international protection per year and on the AMIF previous support person projects AMIF2015-10, AMIF2018-3, AMIF2021-6 implemented in the period 2014-2020. 
The planned operating budget is 1 100 000 euros, which is also calculated on the basis of the cost of the support person service in AMIF programming period 2014-2020 (e.g. projects AMIF2015-10, AMIF2018-3, AMIF2021-6).</t>
  </si>
  <si>
    <t xml:space="preserve">* The growth of migration trends, including the possible recurrence of the migration crisis which might place a burden on the system.
* Cancellation of the training programme (due to a pandemic or other unforeseen circumstances). Although e-learning is being used, the knowledge and skills of trainers in terms of methodology do not meet the expectations of the participants or the fact that long-term learning in the e-learning format is difficult for participants needs a fundamental change in learning habits, ie time to adapt.
* No suitable service providers can be found or it will take longer than expected, e.g. failures of procurements (including over-regulated procurement periods etc).
* Lack of interest of target group to participate in Welcoming programme.
</t>
  </si>
  <si>
    <t>The provision of cooperation activities will start in 2023. 
The target level for 2024 is 100 persons which is based on the calculation of how many people could participate in culture and sports programmes during this time period (2023-2024) according to the previous experience of AMIF and ESF projects (e.g. project AMIF2017-11 "Culture and Sports Programme", AMIF2021-3 "Sports Programme").
During the period 2021-2027, it is planned to provide the culture and sports programmes to 500 third country nationals (in average to 100 persons per year). 
The planned operating budget is 800 000 euros, which is also calculated on the basis of previous AMIF projects (e.g. project AMIF2017-11 Culture and Sports Programme) in the period 2014-2021.</t>
  </si>
  <si>
    <t>Promoting social contacts to support a cohesion</t>
  </si>
  <si>
    <t>Citizenship, migration and identity management policy supporting Estonia's development</t>
  </si>
  <si>
    <t>Design and implementation of migration and citizenship policy</t>
  </si>
  <si>
    <r>
      <t>The main objective of the intervention is to increa</t>
    </r>
    <r>
      <rPr>
        <sz val="11"/>
        <rFont val="Calibri"/>
        <family val="2"/>
        <charset val="186"/>
        <scheme val="minor"/>
      </rPr>
      <t>se accessibility</t>
    </r>
    <r>
      <rPr>
        <sz val="11"/>
        <color theme="1"/>
        <rFont val="Calibri"/>
        <family val="2"/>
        <charset val="186"/>
        <scheme val="minor"/>
      </rPr>
      <t xml:space="preserve"> and quality of social services to third country nationals, including asylum seekers and beneficiaries of international protection. 
Potential target groups of the trainings are relevant experts of Social Insurance Board, local governments, Police and Border Guard Board, Estonian Unemployment Insurance Fund, representatives of the health care system etc to ensure cross-sectoral integration, awareness and ability to support the third country nationals with adaptation difficulties.
The Social Welfare Act and The Act on Granting International Protection to Aliens define the role of the social field in providing services and support to third-country nationals, including beneficiaries of international protection.</t>
    </r>
  </si>
  <si>
    <r>
      <t>The creation of new places will start in 2023. 
The target level for 2024 is 20 new places.
In the period 2021-2027, it is planned to cre</t>
    </r>
    <r>
      <rPr>
        <sz val="11"/>
        <rFont val="Calibri"/>
        <family val="2"/>
        <charset val="186"/>
        <scheme val="minor"/>
      </rPr>
      <t>ate in total 120 new places</t>
    </r>
    <r>
      <rPr>
        <sz val="11"/>
        <color theme="1"/>
        <rFont val="Calibri"/>
        <family val="2"/>
        <charset val="186"/>
        <scheme val="minor"/>
      </rPr>
      <t xml:space="preserve">. 
</t>
    </r>
    <r>
      <rPr>
        <sz val="11"/>
        <rFont val="Calibri"/>
        <family val="2"/>
        <charset val="186"/>
        <scheme val="minor"/>
      </rPr>
      <t xml:space="preserve">
The setting of the target levels is based on the migration trends and potential risk of mass influx. 
</t>
    </r>
    <r>
      <rPr>
        <sz val="11"/>
        <color theme="1"/>
        <rFont val="Calibri"/>
        <family val="2"/>
        <charset val="186"/>
        <scheme val="minor"/>
      </rPr>
      <t xml:space="preserve">
</t>
    </r>
  </si>
  <si>
    <r>
      <t>The provision of translation services will start in 2023. 
The target level for 2024 has been calculated on the assumption that an average of 70 persons (a total of 140 people) will be provided with translation services per year. 
In the period 2021-2027, it is planned to provide translation services to 490 target group members. 
The setting of the target levels is based on the statistics of average nu</t>
    </r>
    <r>
      <rPr>
        <sz val="11"/>
        <rFont val="Calibri"/>
        <family val="2"/>
        <charset val="186"/>
        <scheme val="minor"/>
      </rPr>
      <t>mber of asylum seekers and beneficiaries of international protection</t>
    </r>
    <r>
      <rPr>
        <sz val="11"/>
        <color theme="1"/>
        <rFont val="Calibri"/>
        <family val="2"/>
        <charset val="186"/>
        <scheme val="minor"/>
      </rPr>
      <t xml:space="preserve"> and that an estimated 70% need intrepretation services in social field.
Th</t>
    </r>
    <r>
      <rPr>
        <sz val="11"/>
        <rFont val="Calibri"/>
        <family val="2"/>
        <charset val="186"/>
        <scheme val="minor"/>
      </rPr>
      <t xml:space="preserve">e operating budget is 700 000 euros, which is calculated on the basis of the AMIF translation service project (e.g. AMIF2020-15) for the period 2014-2021. </t>
    </r>
  </si>
  <si>
    <t xml:space="preserve">The target level for 2024 has been calculated on the assumption that at least 50 persons would participate in different trainings during 2023-2024. 
In the period 2021-2027, it is planned to provide trainings to 70 participants who will have a role in response to mass influx. 
The setting of the target levels is based on the number of estimated human resource required to respond to crisis situation. The roles and needs of trainings are indicated in the national Emergeny Response Plan (and its Annexes) in case of mass influx of migrants.
The operating budget is 300 000 euros, which is calculated on the basis of the previous experience of social field experts participating in mass influx trainings. </t>
  </si>
  <si>
    <t xml:space="preserve">The provision of support services at the accommodation centre will start in 2023. 
The target level for 2024 is 135 persons. It has been calculated on the assumption that an average of 70 target group members per year will be provided support services in accommodation centre. 
During the period 2021-2027, it is planned to provide different support services to 945 asylum seekers and beneficiaries of international protection. 
The forecast is based on the statistics of first-time arrivals (asylum seekers) in Estonia and the experience of previous AMIF projects in the 2014-2020 period (AMIF2015-15, AMIF2018-7).
The planned operating budget is 700 000 euros which is calculated based on the previous AMIF projects in the period 2014-2020. </t>
  </si>
  <si>
    <r>
      <t>The training activities will start in 2023. 
The target level for 2024 has been calculated on the assumption that at least 100 persons would participate in different trainings during 2023-2024.
In the period 2021-2027, it is planned to provide trainings to 130 participants. The forecast is based on the optimal number of people dealing with reception conditions who could participate in trainings</t>
    </r>
    <r>
      <rPr>
        <sz val="11"/>
        <rFont val="Calibri"/>
        <family val="2"/>
        <charset val="186"/>
        <scheme val="minor"/>
      </rPr>
      <t>, covering all regions in Estonia.</t>
    </r>
    <r>
      <rPr>
        <sz val="11"/>
        <color theme="1"/>
        <rFont val="Calibri"/>
        <family val="2"/>
        <charset val="186"/>
        <scheme val="minor"/>
      </rPr>
      <t xml:space="preserve">
The setting of the target level is based on the number of possible experts dealing with the reception of t</t>
    </r>
    <r>
      <rPr>
        <sz val="11"/>
        <rFont val="Calibri"/>
        <family val="2"/>
        <charset val="186"/>
        <scheme val="minor"/>
      </rPr>
      <t>he third-country nationals, including asylum seekers and beneficiaries of international protection</t>
    </r>
    <r>
      <rPr>
        <sz val="11"/>
        <color theme="1"/>
        <rFont val="Calibri"/>
        <family val="2"/>
        <charset val="186"/>
        <scheme val="minor"/>
      </rPr>
      <t xml:space="preserve">. 
The operating budget is 210 000 euros, which is calculated on the basis of the previous trainings offered in a field and on previous project AMIF2019-1. 
</t>
    </r>
  </si>
  <si>
    <t xml:space="preserve">* The growth of migration trends, including the possible recurrence of the migration crisis which might place a burden on the system.
* Cancellation of activities (due to a pandemic or other unforeseen circumstances).
* No suitable service providers can be found or it will take longer than expected, e.g. failures of procurements.
* Service providers leave before the end of the project.
* Lack of interest of target group to participate in activities.
</t>
  </si>
  <si>
    <t xml:space="preserve">It is relevant to know the quality of and knowledge received from the helpdesk trainings, therefore it is necessary to measure the number of participants who consider the helpdesk trainings of IT systems useful for their work. </t>
  </si>
  <si>
    <r>
      <t>It is relevant to know the quality of and knowledge received from the trainings, therefore it is necessary to measure the number of participants who re</t>
    </r>
    <r>
      <rPr>
        <sz val="11"/>
        <rFont val="Calibri"/>
        <family val="2"/>
        <charset val="186"/>
        <scheme val="minor"/>
      </rPr>
      <t xml:space="preserve">port three months </t>
    </r>
    <r>
      <rPr>
        <sz val="11"/>
        <color theme="1"/>
        <rFont val="Calibri"/>
        <family val="2"/>
        <charset val="186"/>
        <scheme val="minor"/>
      </rPr>
      <t>after the training activity that they are using the skills and competences acquired during the training.</t>
    </r>
  </si>
  <si>
    <t xml:space="preserve">Milestone 2024
</t>
  </si>
  <si>
    <t>References</t>
  </si>
  <si>
    <t xml:space="preserve">The criteria applied by the Member State to select indicators CPR art 17 (1) a)
</t>
  </si>
  <si>
    <t>Indicator code</t>
  </si>
  <si>
    <t>O.1.1.</t>
  </si>
  <si>
    <t>O.1.1.1.</t>
  </si>
  <si>
    <t>O.1.1.2.</t>
  </si>
  <si>
    <t>O.1.2.</t>
  </si>
  <si>
    <t>O.1.3.</t>
  </si>
  <si>
    <t>O.1.4.</t>
  </si>
  <si>
    <r>
      <t xml:space="preserve">The reception conditions and services of accommodation centers should, as the first stage of integration, create preconditions for the adaptation of the asylum seekers and beneficiaries of international protection in Estonia.
According to the Act on Granting of International Protection (§ 32) the task of the accommodation center is, if necessary, to organize the provision of essential services to the applicant during the international protection procedure or temporary protection procedure as support.
</t>
    </r>
    <r>
      <rPr>
        <sz val="11"/>
        <color rgb="FFFF0000"/>
        <rFont val="Calibri"/>
        <family val="2"/>
        <charset val="186"/>
        <scheme val="minor"/>
      </rPr>
      <t xml:space="preserve">
</t>
    </r>
    <r>
      <rPr>
        <sz val="11"/>
        <rFont val="Calibri"/>
        <family val="2"/>
        <charset val="186"/>
        <scheme val="minor"/>
      </rPr>
      <t xml:space="preserve">In addition, according to the EASO Guidance on reception conditions; operational standards and indicators (https://www.easo.europa.eu/sites/default/files/EASO%20Guidance%20on%20reception%20conditions%20-%20operational%20standards%20and%20indicators%5B3%5D.pdf) the Member States should guarantee the applicants’ subsistence and to protect not only the physical but also the mental health, adequate support measures, such as social counselling, should be available to applicants. This could entail many different types of assistance, starting from orienting applicants on how to access public services, cultural mediation and orientation and conflict solving as well as guidance on how to deal with specific situations and the next steps in life. </t>
    </r>
  </si>
  <si>
    <t>Feedback sheets are personalized. 
If a participant benefits from several types of support within the same project, the following steps should be taken for recording the data:
(1) record the result of each participant immediately after the participant finished each type of support,
(2) calculate the overall result for each participant by establishing the average of the individual results reported under point 1 above. This step is carried out upon project closure,
(3) If the overall result for the participant is positive, report it under the indicator. The overall result is considered to be positive when the majority of responses (&gt; 50%) from the participant indicated that the activities were useful for his/her integration. If the overall result is 50:50 (e.g. two positive and two negative responses), the most recent result recorded should be reported as overall result for this participant.
Under point 1, if a participant recives various forms of support, his/her assessment should be requested and recoreded multiple times. If possible, the assessment should be requested each time when the participant finished reciving a specific support e.g. language course, civic orientation course, legal/psychological assistance related to a specific case. If a specific type of suport consists of various but connected stages/meetings/exchanges, the assessmet is requested only once.
For reporting only: data broken down by gender (women, men, non-binary18) and by age-bracket &lt;18, 18-60, &gt;60. The age of the participant is calculated from the date of birth and determined on the date of when the participant enters the project for the first time. Member States report on the breakdown and not on the total number of participants. The total number of participants will be calculated automatically by SFC2021.</t>
  </si>
  <si>
    <t>Baseline: 
* The mid-term evaluation of the Welcoming programme in 2019 (https://www.ibs.ee/publikatsioonid/kohanemine/)
*UNHCR 2019 survey "Refugee voices on integration in Estonia, Latvia and Lithuania" (https://www.unhcr.org/neu/wp-content/uploads/sites/15/2021/06/2021-UNHCR-Refugee-Profiles-Full_Report-screen.pdf)
Target: e.g. Feedback sheets.</t>
  </si>
  <si>
    <r>
      <t xml:space="preserve">The provision of trainings will start in 2023. 
The 2024 target (8 persons) has been calculated on the assumption that trainings will be offered to an average of 4 officials/experts per year. 
In the period 2021-2027, it is planned to provide trainings to 28 persons. 
The setting of the target level is based on the number of officials dealing with services offered to asylum seekers, as well as on the AMIF projects AMIF2015-17, AMIF2018-9 implemented in the period 2014-2020. 
</t>
    </r>
    <r>
      <rPr>
        <sz val="11"/>
        <color rgb="FFFF0000"/>
        <rFont val="Calibri"/>
        <family val="2"/>
        <charset val="186"/>
        <scheme val="minor"/>
      </rPr>
      <t xml:space="preserve">
</t>
    </r>
    <r>
      <rPr>
        <sz val="11"/>
        <rFont val="Calibri"/>
        <family val="2"/>
        <charset val="186"/>
        <scheme val="minor"/>
      </rPr>
      <t xml:space="preserve">The cost of trainings is approximately 79 946 euros (the forecast of the share of all services is ~25%), which is calculated based on the experience of previous AMIF support services projects for the period 2014-2021 (e.g. AMIF2015-17 and AMIF2018-9). </t>
    </r>
  </si>
  <si>
    <r>
      <t xml:space="preserve">Development of IT systems in the area of asylum - </t>
    </r>
    <r>
      <rPr>
        <b/>
        <i/>
        <sz val="12"/>
        <rFont val="Calibri"/>
        <family val="2"/>
        <charset val="186"/>
        <scheme val="minor"/>
      </rPr>
      <t>helpdesk</t>
    </r>
    <r>
      <rPr>
        <b/>
        <i/>
        <sz val="12"/>
        <color theme="1"/>
        <rFont val="Calibri"/>
        <family val="2"/>
        <charset val="186"/>
        <scheme val="minor"/>
      </rPr>
      <t xml:space="preserve"> trainings</t>
    </r>
  </si>
  <si>
    <t>The costs are included under output indicator.</t>
  </si>
  <si>
    <t>Immediately after a participant has received the training, his/her result can be recorded and reported under this indicator.
If a participant attends several training activities within the same project, the following steps should be taken for recording the data:
(1) record the result of each participant immediately after the participant finished each training activity,
(2) calculate the overall result for each participant by establishing the average of the individual results reported under point 1 above. This step is carried out upon project closure,
(3) If the overall result for the participant is positive, report it under the indicator. The overall result is considered to be positive when the majority of responses (&gt; 50%) from the participant indicated that the training was useful for his/her work. If the overall result is 50:50 (e.g. two positive and two negative responses), the most recent result recorded should be reported as overall result for this participant.
For reporting purposes only: data broken down by gender (women, men, non-binary6) and by age-bracket &lt;18, 18-60, &gt;60. SFC2021 to be adapted. The age of the participant is calculated from the date of birth and determined on the date when the participant enters the project for the first time. Member States report on the breakdown and not on the total number of participants. The total number of participants will be calculated automatically by SFC2021.
The milestone and target cannot be higher than the one for the associated output indicator ‘Number of participants in training activities’.</t>
  </si>
  <si>
    <r>
      <t xml:space="preserve">* Cancellation of trainings (due to a pandemic or other unforeseen circumstances).
* No suitable training experts/trainers can be found or it will take longer than expected, e.g. failures of procurements.
* Training experts/trainers leave before the end of the project.
* Lack of interest of officials/experts to participate in trainings.
* No significant increase in migration flows </t>
    </r>
    <r>
      <rPr>
        <sz val="11"/>
        <rFont val="Calibri"/>
        <family val="2"/>
        <charset val="186"/>
        <scheme val="minor"/>
      </rPr>
      <t xml:space="preserve">affecting </t>
    </r>
    <r>
      <rPr>
        <sz val="11"/>
        <color theme="1"/>
        <rFont val="Calibri"/>
        <family val="2"/>
        <charset val="186"/>
        <scheme val="minor"/>
      </rPr>
      <t xml:space="preserve">the practice of knowledge obtained. 
</t>
    </r>
  </si>
  <si>
    <t xml:space="preserve">Data or evidence used, data quality assurance and the calculation method (CPR art 17 (1) b) 
</t>
  </si>
  <si>
    <t xml:space="preserve">The provision of translation services will start in 2023. 
The target level for 2024 (a total of 60 people) has been calculated on the assumption that an average of 30 asylum seekers and beneficiaries of international protection will be provided with translation services per year. 
In the period 2021-2027, it is planned to provide translation services to 30 asylum seekers and beneficiaries of international protection per year, for a total of 210 people. 
The setting of the target level is based on the number of first-time asylum seekers as well as on the AMIF projects "Provision of translation services to applicants and beneficiaries of international protection and returnees" implemented in the period 2014-2020. 
The operating budget is 288,000 euros, which is calculated on the basis of the AMIF translation service project (e.g. AMIF2020-15) for the period 2014-2021. </t>
  </si>
  <si>
    <t xml:space="preserve">The provision of PBGB support services will start in 2023. 
The target level for 2024 (40 persons) has been calculated on the assumption that different support services are provided to an average of 20 asylum seekers and beneficiaries of international protection per year. 
In the period 2021-2027, it is planned to provide support services to 140 asylum seekers and beneficiaries of international protection (~20 persons per year). 
The setting of the target level is based on the number of first-time asylum seekers as well as on the AMIF projects AMIF2015-17 and AMIF2018-9 implemented in the period 2014-2020. 
The cost of support services is 559 619 euros (the forecast of the share of all services is ~65%), which is calculated based on the experience of previous AMIF support services projects for the period 2014-2021. </t>
  </si>
  <si>
    <t>PBGB support services for returnees -
trainings for officials</t>
  </si>
  <si>
    <t>Improving the capacity to resolve the crisis in mass migration situation</t>
  </si>
  <si>
    <t xml:space="preserve">Improvement and development of cooperation with third countries in the field of return </t>
  </si>
  <si>
    <t>O.3.1.</t>
  </si>
  <si>
    <t xml:space="preserve">The main objective of the intervention is to ensure the continuity of return procedure capabilities in order to cope with increasing migration flows.
The officials active in the field of migration and return must have up to date knowledge of the return policies.
</t>
  </si>
  <si>
    <t xml:space="preserve">The main objective of the intervention is to increase the capacity of PBGB officials to co-operate with both domestic and foreign partners to address the possible emergency caused by mass migration.
The officials active in the field of migration and return must have up to date knowledge of the return procedures and must have traings to practice the knowledge.
</t>
  </si>
  <si>
    <t>The main objective of the intervention is to have good cooperation with third countries' relevant authorities, who are responsible in identification and providing travel documents to returnees.
This requires good cooperation with authorities both of country of origin and other member states and active participation in different networks and trainings for contact officials.</t>
  </si>
  <si>
    <t xml:space="preserve">* Cancellation of trainings and network/cooperation activities (due to a pandemic or other unforeseen circumstances).
* No suitable training experts / trainers can be found or it will take longer than expected, e.g. failures of procurements.
* Training experts/trainers leave before the end of the project.
* Lack of interest of officials to participate in activities.
* Third countries and third country nationals to be identified will not cooperate.
</t>
  </si>
  <si>
    <r>
      <rPr>
        <sz val="11"/>
        <rFont val="Calibri"/>
        <family val="2"/>
        <charset val="186"/>
        <scheme val="minor"/>
      </rPr>
      <t>Officials of the Police and Border Guard Board offering the support services to returnees in detention centre who participate in trainings.</t>
    </r>
    <r>
      <rPr>
        <sz val="11"/>
        <color rgb="FFFF0000"/>
        <rFont val="Calibri"/>
        <family val="2"/>
        <charset val="186"/>
        <scheme val="minor"/>
      </rPr>
      <t xml:space="preserve">
</t>
    </r>
    <r>
      <rPr>
        <sz val="11"/>
        <rFont val="Calibri"/>
        <family val="2"/>
        <charset val="186"/>
        <scheme val="minor"/>
      </rPr>
      <t xml:space="preserve">Participant means a natural person benefiting directly from an operation (project) without being responsible for initiating or both initiating and implementing the operation (project) as set out in Art. 2(36) CPR.
For the purpose of this indicator a participant means persons who deal professionally with countering irregular migration and return and readmission in third countries (‘staff’) A participant may work for any type of body e.g. public administration, non-profit organisation etc.
The indicator covers training on any topic relevant under this specific objective.
</t>
    </r>
    <r>
      <rPr>
        <sz val="11"/>
        <color rgb="FFFF0000"/>
        <rFont val="Calibri"/>
        <family val="2"/>
        <charset val="186"/>
        <scheme val="minor"/>
      </rPr>
      <t xml:space="preserve">
</t>
    </r>
  </si>
  <si>
    <r>
      <rPr>
        <sz val="11"/>
        <rFont val="Calibri"/>
        <family val="2"/>
        <charset val="186"/>
        <scheme val="minor"/>
      </rPr>
      <t xml:space="preserve">Officials of the Police and Border Guard Board dealing with identification of TCN's and in return procedures in general, possible partners in Estonia (e.g. Ministruy of Social affairs, Estonian Red Cross, IOM in Estonia) and abroad (UNHCR, Inmertantional Red Cross, IOM)
</t>
    </r>
    <r>
      <rPr>
        <sz val="11"/>
        <color rgb="FFFF0000"/>
        <rFont val="Calibri"/>
        <family val="2"/>
        <charset val="186"/>
        <scheme val="minor"/>
      </rPr>
      <t xml:space="preserve">
</t>
    </r>
    <r>
      <rPr>
        <sz val="11"/>
        <rFont val="Calibri"/>
        <family val="2"/>
        <charset val="186"/>
        <scheme val="minor"/>
      </rPr>
      <t xml:space="preserve">Participant means a natural person benefiting directly from an operation (project) without being responsible for initiating or both initiating and implementing the operation (project) as set out in Art. 2(36) CPR.
For the purpose of this indicator a participant means persons who deal professionally with countering irregular migration and return and readmission in third countries (‘staff’) A participant may work for any type of body e.g. public administration, non-profit organisation etc.
The indicator covers training on any topic relevant under this specific objective.
</t>
    </r>
    <r>
      <rPr>
        <sz val="11"/>
        <color rgb="FFFF0000"/>
        <rFont val="Calibri"/>
        <family val="2"/>
        <charset val="186"/>
        <scheme val="minor"/>
      </rPr>
      <t xml:space="preserve">
</t>
    </r>
  </si>
  <si>
    <r>
      <rPr>
        <sz val="11"/>
        <rFont val="Calibri"/>
        <family val="2"/>
        <charset val="186"/>
        <scheme val="minor"/>
      </rPr>
      <t xml:space="preserve">Officials of the Police and Border Guard Board dealing with identification of TCN's and in return procedures in general.
</t>
    </r>
    <r>
      <rPr>
        <sz val="11"/>
        <color rgb="FFFF0000"/>
        <rFont val="Calibri"/>
        <family val="2"/>
        <charset val="186"/>
        <scheme val="minor"/>
      </rPr>
      <t xml:space="preserve">
</t>
    </r>
    <r>
      <rPr>
        <sz val="11"/>
        <rFont val="Calibri"/>
        <family val="2"/>
        <charset val="186"/>
        <scheme val="minor"/>
      </rPr>
      <t xml:space="preserve">Participant means a natural person benefiting directly from an operation (project) without being responsible for initiating or both initiating and implementing the operation (project) as set out in Art. 2(36) CPR.
For the purpose of this indicator a participant means persons who deal professionally with countering irregular migration and return and readmission in third countries (‘staff’) A participant may work for any type of body e.g. public administration, non-profit organisation etc.
The indicator covers training on any topic relevant under this specific objective.
</t>
    </r>
    <r>
      <rPr>
        <sz val="11"/>
        <color rgb="FFFF0000"/>
        <rFont val="Calibri"/>
        <family val="2"/>
        <charset val="186"/>
        <scheme val="minor"/>
      </rPr>
      <t xml:space="preserve">
</t>
    </r>
  </si>
  <si>
    <t>When a participant enters the project, he/she can be recorded and reported under this indicator.
If the same person participates in various training activities within the same project, he/she should be reported only once in the project. If, however, a person leaves one project and starts in a different project, this shall be considered and recorded as a new participation.
For reporting only: data broken down by gender (women, men, non-binary) and by age-bracket &lt;18, 18-60, &gt;60. The Member State reports on the breakdown and not on the total number of participants. The total number of participants will be calculated automatically by SFC2021.
The age of the participant is calculated from the date of birth and determined on the date of when the participant enters the project for the first time.</t>
  </si>
  <si>
    <t>O.3.2.</t>
  </si>
  <si>
    <t>O.3.3.</t>
  </si>
  <si>
    <t>Number of equipment purchased, including number of ICT systems purchased or updated</t>
  </si>
  <si>
    <t>Number of returnees who received reintegration assistance</t>
  </si>
  <si>
    <t>Development of return related ICT-systems</t>
  </si>
  <si>
    <t>Acqusition of a return procedure vehicle</t>
  </si>
  <si>
    <t xml:space="preserve">Capacity building of the implementation of return obligations and accommodation service 
</t>
  </si>
  <si>
    <t>PBGB support services for returnees</t>
  </si>
  <si>
    <t>O.3.2</t>
  </si>
  <si>
    <t>O.3.3</t>
  </si>
  <si>
    <t xml:space="preserve">The aim of this intervention is updating and further development of return related ICT-systems to ensure efficient and less time-consuming processing of TCN's staying in Estonia without a legal basis and to reduce the manual work of officials by implementing new functionalities, as well as to ensure compliance with the requirements arising from the RECAMAS model. 
To ensure proper storage of data in the database of aliens staying in Estonia without a legal basis and in the state register of entry bans. </t>
  </si>
  <si>
    <t>The aim of this intervention is to acquire a vehicle to improve the quality of return procedures, the working environment and security of officials. 
First return procedures can be carried out flexibly, they will take less time.</t>
  </si>
  <si>
    <t>The aim of this intervention is to shorten time of detention of TCN who do not or no longer fulfil the conditions for entry and/or stay in Estonia through different measures: 
1. If needed, returnees will be provided with limited financial support in order to cover the expenses during and after the removal operation). 
2. In limited cases, accommodation will be provided to those returnees who are waiting for return and not accommodated in the detention centre and do not have financial resources to cover their costs themselves.  
3. the target group will be assisted to acquire travel documents, if needed.
4. removal operations will be carried out.
According to Directive 2008/115/EC (Article 8 (1)), Member States shall take all necessary measures to enforce the return decision if no period for voluntary departure has been granted in accordance with Article 7(4) or if the obligation to return has not been complied with within the period for voluntary departure granted in accordance with Article 7.
According to the Obligation to Leave and Prohibition on Entry Act of Estonia (Article 26(18)(5)  financial support may be paid to a person to be expelled upon his or her release form the detention centre if the person lacks financial means.</t>
  </si>
  <si>
    <t xml:space="preserve">The main objective of the intervention is to ensure the continuity of return procedure capabilities in order to cope with increasing migration flows.
The returnees must be guaranteed access to various services during the return procedure. E.g. the persons with obligation to leave, who are detained on the grounds of risk of escape, lack of documentc etc will receive a medical, psychological etc services and participate in spare time activities.
E.g. Obligation to Leave and Prohibition on Entry Act of Estonia §26(9) person to be expelled shall be ensured access to medical examination and necessary health services.
</t>
  </si>
  <si>
    <t>The vehicle will be obtained via procuremnent in period 2025-26.</t>
  </si>
  <si>
    <t xml:space="preserve">The provision of PBGB support services for returnees will start in 2023. 
The target level for 2024 (100 persons) has been calculated on the assumption that different support services are provided to an average of 50 returnees per year. 
In the programming period 2021-2027, it is planned to provide support services to 350 returnees  (~50 persons per year). 
The setting of the target level is based on the number of detained TCN's as well as on the AMIF projects AMIF2015-17 and AMIF2018-9 implemented in the programming period 2014-2020. 
The cost of support services is 559 619 euros (the forecast of the share of all services is ~65%), which is calculated based on the experience of previous AMIF support services projects for the programming period 2014-2021. </t>
  </si>
  <si>
    <t>* No suitable service providers can be found or it will take longer than expected, e.g. failures of procurements.
* Service providers leave before the end of the project.</t>
  </si>
  <si>
    <t>*No suitable tenders or it will take longer than expected, e.g. failures of procurements.</t>
  </si>
  <si>
    <t>*Cancellation of removal operations (due to a pandemic or other unforeseen circumstances);
*Returnees will not cooperate with officials;
*Country of origin will nor issue a travel document</t>
  </si>
  <si>
    <t>* Cancellation of activities (due to a pandemic or other unforeseen circumstances).
* No suitable service providers can be found or it will take longer than expected, e.g. failures of procurements.
* Service providers leave before the end of the project.
* Lack of interest of target group to participate in activities.</t>
  </si>
  <si>
    <t xml:space="preserve">In the period 2021-2027, it is planned to provide support services to 140 asylum seekers and beneficiaries of international protection (~20 persons per year). </t>
  </si>
  <si>
    <t xml:space="preserve">Equipment means any tangible asset to which an inventory number is assigned according to the national rules.
An ICT system includes hardware, software and data. Update ICT systems covers any modification of the ICT system to correct faults, improve performance or other attributes or upgrade the hardware. Example of ICT systems include IT migration system covering the entire migration process from apprehension / identification to return or Reintegration Assistance Tool in the area of reintegration.
This indicator covers software including licences and upgrades of ICT systems. This indicator covers also equipment rented or leased.
</t>
  </si>
  <si>
    <t xml:space="preserve">A returnee is a third country national that left the territory of a Member State and returned to a third country voluntarily or was removed.
Reintegration assistance means support either cash, in kind, personalised support or combined, provided by a host country to a returnee, with the aim of helping the returnee to lead an independent life after return.
Source: https://ec.europa.eu/home-affairs/what-we-do/networks/european_migration_network/glossary_search/reintegration-assistance_en 
Support includes, without being limited to, assistance to participant in line with:
- Directive 2008/115/EC </t>
  </si>
  <si>
    <t>Procect interim and final reports</t>
  </si>
  <si>
    <t>It is up to the Member State to determine the moment of recording and reporting the equipment including ICT systems under this indicator while ensuring that each item of equipment to which an inventory number is assigned is reported separately but only once even if it is purchased/rented/leased and later updated.</t>
  </si>
  <si>
    <t>When a participant enters the project, he/she can be recorded and reported under this indicator.
If the same person receives different forms of support within the same project, he/she should be reported only once in the project. If, however, a person leaves one project and starts in a different project, this shall be considered and recorded as a new participation. 
For reporting only: data broken down by gender (women, men, non-binary1) and by age-bracket &lt;18, 18-60, &gt;60. SFC2021 validation to be added. The age of the participant is calculated from the date of birth and determined on the date when the participant enters the project for the first time. The Member State reports on the break down and not on the total number of participants. The total number of participants will be calculated automatically by SFC2021.</t>
  </si>
  <si>
    <t>ICT systems are updated and used in practice</t>
  </si>
  <si>
    <t>Result of a procurement, the return procedure vehicle is obtained.</t>
  </si>
  <si>
    <t>E.g. List of returnees received financial support.</t>
  </si>
  <si>
    <t xml:space="preserve">Capacity building of the implementation of return obligations and accommodation service </t>
  </si>
  <si>
    <t>Number of returnees who were removed</t>
  </si>
  <si>
    <t xml:space="preserve">The aim of this intervention is to shorten time of detention of TCN who do not or no longer fulfil the conditions for entry and/or stay in Estonia through different measures: 
1. Return decisions will be made (procedure lawyer staff costs)
2. removal operations will be carried out (staff costs, travel costs, insurance costs, daily allowance of escorts etc).
3. In limited cases, accommodation will be provided to those returnees who are waiting for return and not accommodated in the detention centre and do not have financial resources to cover their costs themselves.  
4. the target group will be assisted to acquire travel documents, if needed.
5. If needed, returnees will be provided with limited financial support in order to cover the expenses during and after the removal operation). 
According to Directive 2008/115/EC (Article 8 (1)), Member States shall take all necessary measures to enforce the return decision if no period for voluntary departure has been granted in accordance with Article 7(4) or if the obligation to return has not been complied with within the period for voluntary departure granted in accordance with Article 7.
According to the Obligation to Leave and Prohibition on Entry Act of Estonia
Article 14 (1) a person will be expelled from Estonia upon expiry of the term for enforcement execution of a precept to leave.
 Article 15 a TCN may be detained on the basis provided if the surveillance measures provided for in this Act cannot be applied efficiently
</t>
  </si>
  <si>
    <t xml:space="preserve">For the purpose of this indicator, a returnee means a third country national who was removed.
Removal means the enforcement of the obligation to return of illegally staying third country nationals, namely the physical transportation out of the EU Member State.
Source: Article 3(5) of Directive 2008/115/EC (Return Directive); https://ec.europa.eu/home-affairs/what-we-do/networks/european_migration_network/glossary_search/removal_en
</t>
  </si>
  <si>
    <t>Immediately after the person has been removed, he/she can be recorded and reported under this indicator.                                                                   
For the reporting only: data broken down by gender and by age-bracket &lt;18, 18-60, &gt;60. The age of the participant is calculated from the date of birth and determined on the date of when the participant enters the project for the first time.
Member States report on the breakdown and not on the total number of participants. The total number of participants will be calculated automatically by SFC2021.</t>
  </si>
  <si>
    <t>E.g. List of persons removed from EU.</t>
  </si>
  <si>
    <t>Number of returnees voluntarily returned</t>
  </si>
  <si>
    <r>
      <t xml:space="preserve">The acitivity will start in 2023.
The calculations </t>
    </r>
    <r>
      <rPr>
        <sz val="11"/>
        <rFont val="Calibri"/>
        <family val="2"/>
        <charset val="186"/>
        <scheme val="minor"/>
      </rPr>
      <t>of milestones, targets and financial amounts</t>
    </r>
    <r>
      <rPr>
        <sz val="11"/>
        <color theme="1"/>
        <rFont val="Calibri"/>
        <family val="2"/>
        <charset val="186"/>
        <scheme val="minor"/>
      </rPr>
      <t xml:space="preserve"> are based on previous and current Estonian Police and Border Guard project </t>
    </r>
    <r>
      <rPr>
        <sz val="11"/>
        <rFont val="Calibri"/>
        <family val="2"/>
        <charset val="186"/>
        <scheme val="minor"/>
      </rPr>
      <t>AMIF2015-13 an</t>
    </r>
    <r>
      <rPr>
        <sz val="11"/>
        <color theme="1"/>
        <rFont val="Calibri"/>
        <family val="2"/>
        <charset val="186"/>
        <scheme val="minor"/>
      </rPr>
      <t>d AMIF2018-10 data.  
The planned operating budget of the whole activity is 3 088 688 euros, which is calculated on the basis of previous AMIF projects in the period 2014-2021.
The planned budget for removal operations in this acitivity is</t>
    </r>
    <r>
      <rPr>
        <sz val="11"/>
        <color rgb="FFFF0000"/>
        <rFont val="Calibri"/>
        <family val="2"/>
        <charset val="186"/>
        <scheme val="minor"/>
      </rPr>
      <t xml:space="preserve"> </t>
    </r>
    <r>
      <rPr>
        <sz val="11"/>
        <rFont val="Calibri"/>
        <family val="2"/>
        <charset val="186"/>
        <scheme val="minor"/>
      </rPr>
      <t>2 871 688 euros.</t>
    </r>
  </si>
  <si>
    <r>
      <t>The acitivity will start in 2023.
The calculati</t>
    </r>
    <r>
      <rPr>
        <sz val="11"/>
        <rFont val="Calibri"/>
        <family val="2"/>
        <charset val="186"/>
        <scheme val="minor"/>
      </rPr>
      <t>ons of milestones, targets and financial amounts</t>
    </r>
    <r>
      <rPr>
        <sz val="11"/>
        <color theme="1"/>
        <rFont val="Calibri"/>
        <family val="2"/>
        <charset val="186"/>
        <scheme val="minor"/>
      </rPr>
      <t xml:space="preserve"> are based on previous and current Estonian Police and Border Guard project </t>
    </r>
    <r>
      <rPr>
        <sz val="11"/>
        <rFont val="Calibri"/>
        <family val="2"/>
        <charset val="186"/>
        <scheme val="minor"/>
      </rPr>
      <t>AMIF2015-13 and AMIF2018-10 data.  
The planned operating budget of the whole activity is 3 088 688 euros, which is calculated on the basis of previous AMIF projects in the period 2014-2021.
The planned budget for reintegration assistance in this acitivity is 217 000 euros.</t>
    </r>
  </si>
  <si>
    <t>*Cancellation of removal operations (due to a pandemic or other unforeseen circumstances);
*Returnees will not cooperate with officials;
*Country of origin will nor issue a travel document
*Staff related risks (non-competitive salary etc)</t>
  </si>
  <si>
    <t xml:space="preserve">Voluntary means a voluntary departure in compliance with the obligation to return within the time-limit fixed for that purpose in the return decision. For the purpose of this indicator, a returnee means a third country national who has left the territory of a Member State.
Source: Article 3(8) of the Directive 2008/115/EC on common standards and procedures in Member States for returning illegally staying third-country nationals; Article 5 of AMIF Regulation (2021-2027)
</t>
  </si>
  <si>
    <t>Immediately after the person has been returned, he/she can be recorded and reported under this indicator.
For the reporting only: data broken down by gender and by age-bracket &lt;18, 18-60, &gt;60. The age of the participant is calculated from the date of birth and determined on the date when the participant enters the project for the first time.
Member States report on the breakdown and not on the total number of participants. The total number of participants will be calculated automatically by SFC2021.</t>
  </si>
  <si>
    <t>If a participant benefits from several types of support within the same project, the following steps should be taken for recording the data:
(1) record the result of each participant immediately after the participant finished each type of support,
(2) calculate the overall result for each participant by establishing the average of the individual results reported under point 1 above. This step is carried out upon project closure,
(3) If the overall result for the participant is positive, report it under the indicator. The overall result is considered to be positive when the majority of responses (&gt; 50%) from the participant indicated that the activities were useful for his/her integration. If the overall result is 50:50 (e.g. two positive and two negative responses), the most recent result recorded should be reported as overall result for this participant.
Under point 1, if a participant recives various forms of support, his/her assessment should be requested and recoreded multiple times. If possible, the assessment should be requested each time when the participant finished reciving a specific support e.g. language course, civic orientation course, legal/psychological assistance related to a specific case. If a specific type of suport consists of various but connected stages/meetings/exchanges, the assessmet is requested only once..
For reporting only: data broken down by gender (women, men, non-binary18) and by age-bracket &lt;18, 18-60, &gt;60. The age of the participant is calculated from the date of birth and determined on the date of when the participant enters the project for the first time. Member States report on the breakdown and not on the total number of participants. The total number of participants will be calculated automatically by SFC2021.</t>
  </si>
  <si>
    <t xml:space="preserve">Baseline: feedback sheets of language courses of AMIF 2014-2020 projects. 
Target: e.g. feedback sheets.
</t>
  </si>
  <si>
    <t xml:space="preserve">Baseline: 
*UNHCR 2019 survey "Refugee voices on integration in Estonia, Latvia and Lithuania" (https://www.unhcr.org/neu/wp-content/uploads/sites/15/2021/06/2021-UNHCR-Refugee-Profiles-Full_Report-screen.pdf)
Target: e.g. feedback sheets.
</t>
  </si>
  <si>
    <t>Baseline: 
*UNHCR 2019 survey "Refugee voices on integration in Estonia, Latvia and Lithuania" (https://www.unhcr.org/neu/wp-content/uploads/sites/15/2021/06/2021-UNHCR-Refugee-Profiles-Full_Report-screen.pdf)
Target: e.g. feedback sheets.</t>
  </si>
  <si>
    <t xml:space="preserve">Baseline: results of language tests of beneficiaries of international protection during the AMIF 2014-2020 period.
Target: results of language tests of third country nationals.  
</t>
  </si>
  <si>
    <t>Beneficiaries of international protection who have received support person service. 
Participant means a natural person benefiting directly from an operation (project) without being responsible for initiating or both initiating and implementing the operation (project) as set out in Art. 2(36) CPR. For the purpose of this indicator, a participant is a third country national.
Professional guidance means advice or counselling provided by a professional in a given field. Personalised guidance means support tailored to the needs of the participant provided if possible as individual support or in small groups. A participant has to be provided with a personalised guidance given by a professional in a specific field. Examples: skills assessments, coaching, mentoring.</t>
  </si>
  <si>
    <t>Third country nationals who have participated in cooperation activities. 
Participant means a natural person benefiting directly from an operation (project) without being responsible for initiating or both initiating and implementing the operation (project) as set out in Art. 2(36) CPR. For the purpose of this indicator, a participant is a third country national.
Professional guidance means advice or counselling provided by a professional in a given field. Personalised guidance means support tailored to the needs of the participant provided if possible as individual support or in small groups. A participant has to be provided with a personalised guidance given by a professional in a specific field. Examples: skills assessments, coaching, mentoring.</t>
  </si>
  <si>
    <t>Third country nationals who have participated in culture and sports programmes. 
Participant means a natural person benefiting directly from an operation (project) without being responsible for initiating or both initiating and implementing the operation (project) as set out in Art. 2(36) CPR. For the purpose of this indicator, a participant is a third country national.
Professional guidance means advice or counselling provided by a professional in a given field. Personalised guidance means support tailored to the needs of the participant provided if possible as individual support or in small groups. A participant has to be provided with a personalised guidance given by a professional in a specific field. Examples: skills assessments, coaching, mentoring.</t>
  </si>
  <si>
    <t>Information platform. 
Legal migration means migration in accordance with the applicable legal framework.
Source: https://ec.europa.eu/home-affairs/what-we-do/networks/european_migration_network/glossary_search/legal-migration_en
Information package means a set of pertinent documents given to the participants. Information package is counted as one package regardless of the number of copies of leaflets/posters/brochures or other handovers. An information package can be composed of one or multiple types of handovers.
Information campaign/ awareness raising targets a broader public not necessarily with contacts to individuals using various channels. Each awareness raising campaign is counted (not individual events within the campaign).
For the purpose of this indicator, any information package or awareness raising campaign falling within the scope of this specific objective can be reported.</t>
  </si>
  <si>
    <t>Information campaigns. 
Legal migration means migration in accordance with the applicable legal framework.
Source: https://ec.europa.eu/home-affairs/what-we-do/networks/european_migration_network/glossary_search/legal-migration_en
Information package means a set of pertinent documents given to the participants. Information package is counted as one package regardless of the number of copies of leaflets/posters/brochures or other handovers. An information package can be composed of one or multiple types of handovers.
Information campaign/ awareness raising targets a broader public not necessarily with contacts to individuals using various channels. Each awareness raising campaign is counted (not individual events within the campaign).
For the purpose of this indicator, any information package or awareness raising campaign falling within the scope of this specific objective can be reported.</t>
  </si>
  <si>
    <t>Estonian counties who have participated in activities for improving the capacity of local and regional authorities. 
Local and regional authority means a governmental institution that is not part of the central/federal administration/government. Individual persons are not reported under this indicator.
‘Supported’ requires that a local or regional authority has directly benefitted from AMIF funding to implement integration measures in a project dedicated for regional and/or local authorities. This includes e.g. training, capacity building, and networking. For the purpose of this indicator, this excludes local and regional authorities that are beneficiaries of an integration project as these are covered by another indicator. A beneficiary in the meaning of Article 2 CPR is a public or private body, an entity with or without legal personality or a natural person, responsible for initiating or both initiating and implementing operations. For the purpose of this indicator, local and regional authorities are defined by the national provisions.
For the purpose of this indicator, integration measures means measures tailor-made to the needs of third-country nationals that are generally implemented in the early stages of integration, and horizontal actions supporting Member States’ capacities in the field of integration including in the priority areas identified in the Action Plan on Integration and Inclusion 2021-2027. The support should aim to build Member States’ capacity to develop integration strategies, strengthen exchange and cooperation and promote contact, constructive dialogue and acceptance between the third-country nationals and the receiving society.</t>
  </si>
  <si>
    <t>Third country nationals, including beneficiaries of international protection who have participated in Estonian language courses. 
Participant means a natural person benefiting directly from an operation (project) without being responsible for initiating or both initiating and implementing the operation (project) as set out in Art. 2(36) CPR. For the purpose of this indicator, a participant is a third country national.
Language course means a training course to help legally residing TCN and applicants for international protection to learn the official language(s) of the host country to enable them to participate socially and economically in the host society. Source: https://ec.europa.eu/home-affairs/what-we-do/networks/european_migration_network/glossary_search/language-training_en</t>
  </si>
  <si>
    <t>Beneficiaries of international protection who have participated in Welcoming programme. 
Participant means a natural person benefiting directly from an operation (project) without being responsible for initiating or both initiating and implementing the operation (project) as set out in Art. 2(36) CPR. For the purpose of this indicator, a participant is a third country national.
Civic orientation course means a course for third-country nationals residing legally in an EU Member State and applicants for international protection which aims to convey knowledge and understanding of the fundamental values of the host country, the legal system, the residents' rights and duties, access to the labour market as well as important knowledge for everyday life which is needed to participate in society. Source: https://ec.europa.eu/home-affairs/what-we-do/networks/european_migration_network/glossary_search/civic-orientation-course_en</t>
  </si>
  <si>
    <t>ocal and regional authority means a governmental institution that is not part of the central/federal administration/government. Individual persons are not reported under this indicator.
‘Supported’ requires that a local or regional authority has directly benefitted from AMIF funding to implement integration measures in a project dedicated for regional and/or local authorities. This includes e.g. training, capacity building, and networking. For the purpose of this indicator, this excludes local and regional authorities that are beneficiaries of an integration project as these are covered by another indicator. A beneficiary in the meaning of Article 2 CPR is a public or private body, an entity with or without legal personality or a natural person, responsible for initiating or both initiating and implementing operations. For the purpose of this indicator, local and regional authorities are defined by the national provisions.
For the purpose of this indicator, integration measures means measures tailor-made to the needs of third-country nationals that are generally implemented in the early stages of integration, and horizontal actions supporting Member States’ capacities in the field of integration including in the priority areas identified in the Action Plan on Integration and Inclusion 2021-2027. The support should aim to build Member States’ capacity to develop integration strategies, strengthen exchange and cooperation and promote contact, constructive dialogue and acceptance between the third-country nationals and the receiving society.</t>
  </si>
  <si>
    <t>Provideing an independent forced-return monitoring system</t>
  </si>
  <si>
    <t>The main objective of the intervention is to provide the staff carrying out the monitorings of forced returns up to date knowledge abot the right and obligations of both the percon returned and officials involved in the forced return process.</t>
  </si>
  <si>
    <t>Providing the assisted voluntary return service -
trainings for officials</t>
  </si>
  <si>
    <t>The main objective of the intervention is to raise the awareness of officials in return process about the possibility of (assisted) voluntary return, about the migrants in the return process.</t>
  </si>
  <si>
    <t>* Cancellation of trainings activities (due to a pandemic or other unforeseen circumstances).
* No suitable training experts / trainers can be found or it will take longer than expected, e.g. failures of procurements.
* Training experts/trainers leave before the end of the project.
* Lack of interest of officials to participate in activities.
* The fored-return monitorings will be carried out by the same organization who provided the service in 2014-2020 programming period, and the need for training of new officials is low.</t>
  </si>
  <si>
    <t xml:space="preserve">* Cancellation of trainings activities (due to a pandemic or other unforeseen circumstances).
* No suitable training experts / trainers can be found or it will take longer than expected, e.g. failures of procurements.
* Training experts/trainers leave before the end of the project.
* Lack of interest of officials to participate in activities.
</t>
  </si>
  <si>
    <t xml:space="preserve">Officials of the Police and Border Guard Board involved in return procedures, officials in accomodationn centre etc.
Participant means a natural person benefiting directly from an operation (project) without being responsible for initiating or both initiating and implementing the operation (project) as set out in Art. 2(36) CPR.
For the purpose of this indicator a participant means persons who deal professionally with countering irregular migration and return and readmission in third countries (‘staff’) A participant may work for any type of body e.g. public administration, non-profit organisation etc.
The indicator covers training on any topic relevant under this specific objective.
</t>
  </si>
  <si>
    <t xml:space="preserve">Officials of an independent entity carrying out independent monitorings of forced return. 
Directive 2008/115/EC
Article 8 (6)
Member States shall provide for an effective forced-return monitoring system.
Participant means a natural person benefiting directly from an operation (project) without being responsible for initiating or both initiating and implementing the operation (project) as set out in Art. 2(36) CPR.
For the purpose of this indicator a participant means persons who deal professionally with countering irregular migration and return and readmission in third countries (‘staff’) A participant may work for any type of body e.g. public administration, non-profit organisation etc.
The indicator covers training on any topic relevant under this specific objective.
</t>
  </si>
  <si>
    <t xml:space="preserve">The preparation of training acitivities will start in 2023. 
The 2024 target (20 persons) has been calculated on the assumption that there will be at least one training. 
In the programming period 2021-2027, it is planned to provide trainings to 80 persons. 
The setting of the target level is based on the number of officials involved in return procedures and on the AMIF projects such as AMIF2018-6, implemented in the programming period 2014-2020. 
</t>
  </si>
  <si>
    <t>Providing the assisted voluntary return service</t>
  </si>
  <si>
    <t>Providing the assisted voluntary return service -
reintegration programme</t>
  </si>
  <si>
    <t xml:space="preserve">The provision of PBGB support services for returnees will start in 2023. 
The target level for 2024 (50 persons) has been calculated on the assumption that reintegration programme services are provided to an average of 25 returnees per year. 
In the programming period 2021-2027, it is planned to provide support services to 175 returnees  (~25 persons per year). 
The setting of the target level is based on the number of decisions for obligation to leave as well as on the AMIF projects AMIF2015-2 and AMIF2018-6 implemented in the programming period 2014-2020. </t>
  </si>
  <si>
    <t xml:space="preserve">A returnee is a third country national that left the territory of a Member State and returned to a third country voluntarily or was removed.
Reintegration assistance means support either cash, in kind, personalised support or combined, provided by a host country to a returnee, with the aim of helping the returnee to lead an independent life after return.
Source: https://ec.europa.eu/home-affairs/what-we-do/networks/european_migration_network/glossary_search/reintegration-assistance_en 
Support includes, without being limited to, assistance to participant in line with:
- Directive 2008/115/EC 
</t>
  </si>
  <si>
    <t xml:space="preserve">The main objective of the intervention is to provide for a returnee a sustainable socio-economic reintegration programme in the country of origin. </t>
  </si>
  <si>
    <t>E.g. List of returnees received reintegration support in a third country.</t>
  </si>
  <si>
    <t>E.g. Participants lists, data from PBGB IT-system</t>
  </si>
  <si>
    <t>The aim of this intervention is to advise and help persons with obligation to leave to do so voluntarily.</t>
  </si>
  <si>
    <t xml:space="preserve">The provision ob AVR support services will start in 2023.
The calculation  of baseline is based on the data from PBGB, the statistics for obligation to leave carried out, i.e. person has left the MS (approx 80 persons per year).
The calculation of target and financial amounts are based on previos AVR projects such as AMIF 2015-2 and AMIF2018-6 carried out in the programming period 2014-2020.
</t>
  </si>
  <si>
    <t>* Cancellation of activities (due to a pandemic or other unforeseen circumstances).
* No suitable service providers can be found or it will take longer than expected, e.g. failures of calls.
* Service providers leave before the end of the project.
* Lack of interest of target group to participate in the AVR programme.
* Lack of documents of target groups to participate in the AVR programme.
* Poor health condition of the target group to participate in the AVR programme</t>
  </si>
  <si>
    <t>* Cancellation of activities (due to a pandemic or other unforeseen circumstances).
* No suitable service providers can be found or it will take longer than expected, e.g. failures of procurements.
* Service providers leave before the end of the project.
* Lack of interest of target group to participate in the AVR programme.
* Lack of documents of target groups to participate in the AVR programme.
* Poor health condition of the target group to participate in the AVR programme</t>
  </si>
  <si>
    <t>R.3.6</t>
  </si>
  <si>
    <t>R.3.7</t>
  </si>
  <si>
    <t xml:space="preserve">The provision of PBGB support services will start in 2023. 
The 2024 target (30 persons) has been calculated on the assumption that trainings will be offered to an average of 12-15 officials/experts per year. 
In the programming period 2021-2027, it is planned to provide trainings to 90 persons. 
The setting of the target level is based on the number of officials dealing with services offered to returnees, as well as on the AMIF projects AMIF2015-17, AMIF2018-9, AMIF2019-3 implemented in the programming period 2014-2020. 
</t>
  </si>
  <si>
    <t xml:space="preserve">The preparation of training acitivities will start in 2023. 
The 2024 target (50 persons) has been calculated on the assumption that trainings will be offered to an average of 25 officials/experts per year. 
In the programming period 2021-2027, it is planned to provide trainings to 225 persons. 
The setting of the target level is based on the number of officials dealing with identification of TCN's and in return procedures in general, with possible partners in Estonia and abroad, as well as on the AMIF project AMIF2018-15,  implemented in the programming period 2014-2020. </t>
  </si>
  <si>
    <t xml:space="preserve">The preparation of training acitivities will start in 2022. 
The 2024 target (20 persons) has been calculated on the assumption that trainings will be offered to an average of 10 officials/experts per year. 
In the programming period 2021-2027, it is planned to provide trainings to 70 persons. 
The setting of the target level is based on the number of officials dealing with identification of TCN's and in return procedures in general, with possible partners in Estonia and abroad, as well as on the projects AMIF2018-12 and AMIF2018-15,  implemented in the programming period 2014-2020. 
</t>
  </si>
  <si>
    <t>TOTAL OUTPUT INDICATORS
SO3</t>
  </si>
  <si>
    <t>TOTAL RESULT INDICATORS
SO3</t>
  </si>
  <si>
    <t xml:space="preserve">The preparation of training acitivities will start in 2023. 
The 2024 target (10 persons) has been calculated on the assumption that trainings will be offered to an average of 2 officials/experts per year. 
In the programming period 2021-2027, it is planned to provide trainings to 10 persons. 
The setting of the target level is based on the number of officials dealing with independent forced-return monitoring and as on the AMIF projects such as AMIF2015-1, AMIF2018-5 and AMIF2020-2, implemented in the programming period 2014-2020. 
</t>
  </si>
  <si>
    <t>R.1.5.</t>
  </si>
  <si>
    <t>R.1.6.</t>
  </si>
  <si>
    <t>R.2.8.</t>
  </si>
  <si>
    <t>R.2.9.</t>
  </si>
  <si>
    <t>Asylum seekers and beneficiaries of international protection who have received legal and procedural information throughout the asylum procedure by the PBGB.
Participant means a natural person benefiting directly from an operation (project) without being responsible for initiating or both initiating and implementing the operation (project) as set out in Art. 2(36) CPR. For the purpose of this indicator and sub-indicators, a participant is a third country national requesting international protection or benefiting from the international protection.
Support includes, without being limited to, assistance to participant in line with:
Legal assistance means assistance within the meaning of Paragraph 23 in the Preamble and Articles 12 and 19-23 of the Directive 2013/32/EU on common procedures for granting and withdrawing international protection.</t>
  </si>
  <si>
    <t>Asylum seekers and beneficiaries of international protection who have benefiting from types of support other than legal assistance, including information and assistance throughout the asylum procedure by the PBGB.
Participant means a natural person benefiting directly from an operation (project) without being responsible for initiating or both initiating and implementing the operation (project) as set out in Art. 2(36) CPR. For the purpose of this indicator and sub-indicators, a participant is a third country national requesting international protection or benefiting from the international protection.
Support includes, without being limited to, assistance to participant in line with:
- Directive 2013/32/EU on common procedures for granting and withdrawing international protection (information on the asylum procedure, interpretation, advice and counselling, medical examination)
- Directive 2013/33/EU laying down standards for the reception of applicants for international protection (health care which includes, at least, emergency care and essential treatment of illnesses and of serious mental disorders; access to the education system; housing, food and clothing provided in kind, or as financial allowances or in vouchers, or a combination of the three, and a daily expenses allowance).
- Training to enhance employability.</t>
  </si>
  <si>
    <t xml:space="preserve">Asylum seekers and beneficiaries of international protection who have been offered translation service. 
Participant means a natural person benefiting directly from an operation (project) without being responsible for initiating or both initiating and implementing the operation (project) as set out in Art. 2(36) CPR. For the purpose of this sub-indicator, a participant is a third country national requesting international protection or benefiting from the international protection who who have received translation services during the asylum procedure.
Support includes, without being limited to, assistance to participant in line with:
- Directive 2013/32/EU on common procedures for granting and withdrawing international protection (information on the asylum procedure, interpretation, advice and counselling, medical examination)
</t>
  </si>
  <si>
    <t>Third country nationals, including asylum seekers and beneficiaries of international protection who have received support services by the accommodation center. 
Participant means a natural person benefiting directly from an operation (project) without being responsible for initiating or both initiating and implementing the operation (project) as set out in Art. 2(36) CPR. For the purpose of this indicator and sub-indicators, a participant is a third country national requesting international protection or benefiting from the international protection. 
Support includes, without being limited to, assistance to participant in line with:
- Directive 2013/32/EU on common procedures for granting and withdrawing international protection (information on the asylum procedure, interpretation, advice and counselling, medical examination)
- Directive 2013/33/EU laying down standards for the reception of applicants for international protection (health care which includes, at least, emergency care and essential treatment of illnesses and of serious mental disorders; access to the education system; housing, food and clothing provided in kind, or as financial allowances or in vouchers, or a combination of the three, and a daily expenses allowance).
- Training to enhance employability.</t>
  </si>
  <si>
    <t xml:space="preserve">The provision of PBGB support services, including legal and procedural assistance will start in 2023. 
The target level of 2024 (80 persons) has been calculated on the assumption that legal and procedural assistance is provided to an average of 40 asylum seekers and beneficiaries of international protection per year. 
In the period 2021-2027, it is planned to provide legal and procedural assistance to 280 asylum seekers and beneficiaries of international protection (40 persons per year). 
The setting of the target level is based on the number of first-time asylum seekers as well as on the AMIF projects AMIF2015-17 and AMIF2018-9 implemented in the period 2014-2020. 
The cost of legal and procedural assistance is 239 836 euros (the forecast of the share of all services is ~25%), which is calculated based on the experience of previous AMIF support services projects for the period 2014-2021. </t>
  </si>
  <si>
    <t>TOTAL OUTPUT INDICATORS
SO2</t>
  </si>
  <si>
    <t>TOTAL OUTPUT INDICATORS
SO1</t>
  </si>
  <si>
    <t>TOTAL RESULT INDICATORS
SO1</t>
  </si>
  <si>
    <t>Officials of the Police and Border Guard Board offering the support services to asylum seekers in detention centre who participate in trainings.
Participant means a natural person benefiting directly from an operation (project) without being responsible for initiating or both initiating and implementing the operation (project) as set out in Art. 2(36) CPR. For the purpose of this indicator a participant means a person dealing professionally with the CEAS (‘staff’). A participant may work for any type of body e.g. public administration, non-profit organisation.
The indicator covers training activities on any topic relevant under this specific objective.</t>
  </si>
  <si>
    <t>Experts in the area of Ministry of Social Affairs. 
Participant means a natural person benefiting directly from an operation (project) without being responsible for initiating or both initiating and implementing the operation (project) as set out in Art. 2(36) CPR. For the purpose of this indicator a participant means a person dealing professionally with the CEAS (‘staff’). A participant may work for any type of body e.g. public administration, non-profit organisation.
The indicator covers training activities on any topic relevant under this specific objective.</t>
  </si>
  <si>
    <t>Newly created places in accommodation centres.
Reception infrastructure means:
- any accommodation centre or place used for collective housing of applicants or premises used for the purposes of housing of applicants or private houses, flats, hotels or other premises adapted for housing of applicants for international protection in accordance with Union acquis. The reception infrastructure can also be used for beneficiaries of international protection in the transition period for a limited duration, before they are provided with an accommodation outside the reception infrastructure.
- any accommodation centre or place specialised in accommodation for minors or in other accommodation suitable for minors in accordance with Union acquis.
For the purpose of this indicator, a place in private houses, flats or hotels or other premises under private ownership means a place for which the beneficiary has concluded a long-term contract with the owner. A long-term contract means a contract of at least three years. The indicator covers newly created places and not improvements of existing places.
A place means a bed or a place to sleep in a reception infrastructure with access to all minimum services in line with the Reception Conditions Directive.</t>
  </si>
  <si>
    <t>Renovated or refurbished places (both individual places and common areas) in accommodation centres. 
Reception infrastructure means:
- any accommodation centre or place used for collective housing of applicants or premises used for the purposes of housing of applicants or private houses, flats, hotels or other premises adapted for housing of applicants for international protection in accordance with Union acquis. The reception infrastructure can also be used for beneficiaries of international protection in the transition period for a limited duration, before they are provided with an accommodation outside the reception infrastructure.
- any accommodation centre or place specialised in accommodation for minors or in other accommodation suitable for minors in accordance with Union acquis. Renovate/refurbish means to improve the conditions of existing places in reception infrastructure including through repairs. Any place reported under the sub-indicator must also be reported under this main indicator.
For renovations/refurbishments that cannot be attributed to individual places (e.g. in common areas), all places are reported as renovated/refurbished that directly benefit from the renovation and refurbishment.
A place means a bed or a place to sleep in a reception infrastructure with access to all minimum services in line with the Reception Conditions Directive.</t>
  </si>
  <si>
    <t>Officials and experts of the social field and relevant partners. 
Participant means a natural person benefiting directly from an operation (project) without being responsible for initiating or both initiating and implementing the operation (project) as set out in Art. 2(36) CPR. For the purpose of this indicator a participant means a person dealing professionally with the CEAS (‘staff’). A participant may work for any type of body e.g. public administration, non-profit organisation.
The indicator covers training activities on any topic relevant under this specific objective.</t>
  </si>
  <si>
    <t>Third country nationals, including asylum seekers and beneficiaries of international protection who have received translation services during the reception process.
Participant means a natural person benefiting directly from an operation (project) without being responsible for initiating or both initiating and implementing the operation (project) as set out in Art. 2(36) CPR. For the purpose of this indicator and sub-indicators, a participant is a third country national requesting international protection or benefiting from the international protection.
Support includes, without being limited to, assistance to participant in line with:
- Directive 2013/32/EU on common procedures for granting and withdrawing international protection (information on the asylum procedure, interpretation, advice and counselling, medical examination)</t>
  </si>
  <si>
    <t>Officials of the Police and Border Guard Board, including reserve officials, participate in training in the field of asylum.
Participant means a natural person benefiting directly from an operation (project) without being responsible for initiating or both initiating and implementing the operation (project) as set out in Art. 2(36) CPR. For the purpose of this indicator a participant means a person dealing professionally with the CEAS (‘staff’). A participant may work for any type of body e.g. public administration, non-profit organisation.
The indicator covers training activities on any topic relevant under this specific objective.</t>
  </si>
  <si>
    <t>Officials and experts participating in helpdesk trainings of the IT systems, including the reserve officials of Police and Border Guard Board.
Participant means a natural person benefiting directly from an operation (project) without being responsible for initiating or both initiating and implementing the operation (project) as set out in Art. 2(36) CPR. For the purpose of this indicator a participant means a person dealing professionally with the CEAS (‘staff’). A participant may work for any type of body e.g. public administration, non-profit organisation.
The indicator covers training activities on any topic relevant under this specific objective.</t>
  </si>
  <si>
    <r>
      <t xml:space="preserve">Number of newly created places in reception infrastructure in accordance with Union </t>
    </r>
    <r>
      <rPr>
        <i/>
        <sz val="11"/>
        <color theme="1"/>
        <rFont val="Calibri"/>
        <family val="2"/>
        <charset val="186"/>
        <scheme val="minor"/>
      </rPr>
      <t>acquis</t>
    </r>
  </si>
  <si>
    <r>
      <t xml:space="preserve">Number of renovated or refurbished places in reception infrastructure in accordance with Union </t>
    </r>
    <r>
      <rPr>
        <i/>
        <sz val="11"/>
        <color theme="1"/>
        <rFont val="Calibri"/>
        <family val="2"/>
        <charset val="186"/>
        <scheme val="minor"/>
      </rPr>
      <t>acquis</t>
    </r>
  </si>
  <si>
    <r>
      <t xml:space="preserve">Number of participants supported:
</t>
    </r>
    <r>
      <rPr>
        <i/>
        <sz val="11"/>
        <color theme="1"/>
        <rFont val="Calibri"/>
        <family val="2"/>
        <charset val="186"/>
        <scheme val="minor"/>
      </rPr>
      <t>Separately specifying the number of participants in a language course</t>
    </r>
  </si>
  <si>
    <r>
      <t xml:space="preserve">Number of participants supported:
</t>
    </r>
    <r>
      <rPr>
        <i/>
        <sz val="11"/>
        <color theme="1"/>
        <rFont val="Calibri"/>
        <family val="2"/>
        <charset val="186"/>
        <scheme val="minor"/>
      </rPr>
      <t>Separately specifying the number of participants in a civic orientation course</t>
    </r>
  </si>
  <si>
    <r>
      <t xml:space="preserve">Number of participants supported:
</t>
    </r>
    <r>
      <rPr>
        <i/>
        <sz val="11"/>
        <color theme="1"/>
        <rFont val="Calibri"/>
        <family val="2"/>
        <charset val="186"/>
        <scheme val="minor"/>
      </rPr>
      <t>Separately specifying the number of participants who received personalised professional guidance</t>
    </r>
  </si>
  <si>
    <r>
      <rPr>
        <sz val="11"/>
        <color theme="1"/>
        <rFont val="Calibri"/>
        <family val="2"/>
        <charset val="186"/>
        <scheme val="minor"/>
      </rPr>
      <t xml:space="preserve">Number of participants supported:
</t>
    </r>
    <r>
      <rPr>
        <i/>
        <sz val="11"/>
        <color theme="1"/>
        <rFont val="Calibri"/>
        <family val="2"/>
        <charset val="186"/>
        <scheme val="minor"/>
      </rPr>
      <t>Separately specifying the number of participants in a language course</t>
    </r>
  </si>
  <si>
    <r>
      <rPr>
        <sz val="11"/>
        <color theme="1"/>
        <rFont val="Calibri"/>
        <family val="2"/>
        <charset val="186"/>
        <scheme val="minor"/>
      </rPr>
      <t xml:space="preserve">Number of participants supported:
</t>
    </r>
    <r>
      <rPr>
        <i/>
        <sz val="11"/>
        <color theme="1"/>
        <rFont val="Calibri"/>
        <family val="2"/>
        <charset val="186"/>
        <scheme val="minor"/>
      </rPr>
      <t>Separately specifying the number of participants who received personalised professional guidance</t>
    </r>
  </si>
  <si>
    <r>
      <rPr>
        <sz val="11"/>
        <color theme="1"/>
        <rFont val="Calibri"/>
        <family val="2"/>
        <charset val="186"/>
        <scheme val="minor"/>
      </rPr>
      <t>Number of participants supported:</t>
    </r>
    <r>
      <rPr>
        <i/>
        <sz val="11"/>
        <color theme="1"/>
        <rFont val="Calibri"/>
        <family val="2"/>
        <charset val="186"/>
        <scheme val="minor"/>
      </rPr>
      <t xml:space="preserve">
Separately specifying the number of participants who received personalised professional guidance</t>
    </r>
  </si>
  <si>
    <t>Participant means a natural person benefiting directly from an operation (project) without being responsible for initiating or both initiating and implementing the operation (project) as set out in Art. 2(40) CPR. For the purpose of this indicator, a participant is a third country national.
The result achieved by a participant who did not follow the course entirely, can also be reported.
The proficiency level is a formal outcome, which is obtained when a competent body (e.g. language course provider) determines that an individual has achieved learning outcomes to a given standard.
The Common European Framework of Reference for Languages defines six levels of language proficiency from A1 to C2. Source: https://rm.coe.int/16802fc1bf</t>
  </si>
  <si>
    <r>
      <t xml:space="preserve">Third country nationals, including beneficiaries of international protection, participating in the Estonian language courses, who have improved their proficiency level in the host country language.
</t>
    </r>
    <r>
      <rPr>
        <sz val="11"/>
        <rFont val="Calibri"/>
        <family val="2"/>
        <charset val="186"/>
        <scheme val="minor"/>
      </rPr>
      <t>Participant means a natural person benefiting directly from an operation (project) without being responsible for initiating or both initiating and implementing the operation (project) as set out in Art. 2(40) CPR. For the purpose of this indicator, a participant is a third country national.
The result achieved by a participant who did not follow the course entirely, can also be reported.
The proficiency level is a formal outcome, which is obtained when a competent body (e.g. language course provider) determines that an individual has achieved learning outcomes to a given standard.
The Common European Framework of Reference for Languages defines six levels of language proficiency from A1 to C2. Source: https://rm.coe.int/16802fc1bf</t>
    </r>
  </si>
  <si>
    <t>Participant means a natural person benefiting directly from an operation (project) without being responsible for initiating or both initiating and implementing the operation (project) as set out in Art. 2(40) CPR. For the purpose of this indicator, a participant means a third country national.
The indicator reports on the participants’ situation as perceived by the third-country national who received support from a project financed under the AMIF. A participant needs to indicate at least two out of the following five areas where the activity was helpful: (1) labour market integration, (2) acquisition of language of the host country, (3) relations with local population/community and active participation in the society, (4) housing, (5) health. Even if a participant received one type of support, it can influence more than one area. For example, participation in a language course can have an impact on the labour market integration and on relations with local community; personalised professional guidance can have an impact on the acquisition of housing and on relations with local community.
Relations with local population/community and active participation in the society covers e.g. involvement in local /NGO activities, involvement of parents in (after)school activities, volunteer work for the benefit of the host society, membership in sport clubs, participation of children in youth organisations.
Any type of support provided to the participant under the associated output indicator may contribute to this result.</t>
  </si>
  <si>
    <r>
      <t xml:space="preserve">Third country nationals, including beneficiaries of international protection, participating in the Estonian language courses, who evaluate that the activity has been helpful for their integration.
</t>
    </r>
    <r>
      <rPr>
        <sz val="11"/>
        <rFont val="Calibri"/>
        <family val="2"/>
        <charset val="186"/>
        <scheme val="minor"/>
      </rPr>
      <t xml:space="preserve">
</t>
    </r>
    <r>
      <rPr>
        <sz val="11"/>
        <color theme="1"/>
        <rFont val="Calibri"/>
        <family val="2"/>
        <charset val="186"/>
        <scheme val="minor"/>
      </rPr>
      <t>Participant means a natural person benefiting directly from an operation (project) without being responsible for initiating or both initiating and implementing the operation (project) as set out in Art. 2(40) CPR. For the purpose of this indicator, a participant means a third country national.
The indicator reports on the participants’ situation as perceived by the third-country national who received support from a project financed under the AMIF. A participant needs to indicate at least two out of the following five areas where the activity was helpful: (1) labour market integration, (2) acquisition of language of the host country, (3) relations with local population/community and active participation in the society, (4) housing, (5) health. Even if a participant received one type of support, it can influence more than one area. For example, participation in a language course can have an impact on the labour market integration and on relations with local community; personalised professional guidance can have an impact on the acquisition of housing and on relations with local community.
Relations with local population/community and active participation in the society covers e.g. involvement in local /NGO activities, involvement of parents in (after)school activities, volunteer work for the benefit of the host society, membership in sport clubs, participation of children in youth organisations.
Any type of support provided to the participant under the associated output indicator may contribute to this result.</t>
    </r>
  </si>
  <si>
    <t>Beneficiaries of international protection participating in the Welcoming programme training(s), who evaluate that the activity has been helpful for their integration.
Participant means a natural person benefiting directly from an operation (project) without being responsible for initiating or both initiating and implementing the operation (project) as set out in Art. 2(40) CPR. For the purpose of this indicator, a participant means a third country national.
The indicator reports on the participants’ situation as perceived by the third-country national who received support from a project financed under the AMIF. A participant needs to indicate at least two out of the following five areas where the activity was helpful: (1) labour market integration, (2) acquisition of language of the host country, (3) relations with local population/community and active participation in the society, (4) housing, (5) health. Even if a participant received one type of support, it can influence more than one area. For example, participation in a language course can have an impact on the labour market integration and on relations with local community; personalised professional guidance can have an impact on the acquisition of housing and on relations with local community.
Relations with local population/community and active participation in the society covers e.g. involvement in local /NGO activities, involvement of parents in (after)school activities, volunteer work for the benefit of the host society, membership in sport clubs, participation of children in youth organisations.
Any type of support provided to the participant under the associated output indicator may contribute to this result.</t>
  </si>
  <si>
    <t>Percentage of beneficiaries of international protection receiving  support person service, who evaluate that the activity has been helpful for their integration.
Participant means a natural person benefiting directly from an operation (project) without being responsible for initiating or both initiating and implementing the operation (project) as set out in Art. 2(40) CPR. For the purpose of this indicator, a participant means a third country national.
The indicator reports on the participants’ situation as perceived by the third-country national who received support from a project financed under the AMIF. A participant needs to indicate at least two out of the following five areas where the activity was helpful: (1) labour market integration, (2) acquisition of language of the host country, (3) relations with local population/community and active participation in the society, (4) housing, (5) health. Even if a participant received one type of support, it can influence more than one area. For example, participation in a language course can have an impact on the labour market integration and on relations with local community; personalised professional guidance can have an impact on the acquisition of housing and on relations with local community.
Relations with local population/community and active participation in the society covers e.g. involvement in local /NGO activities, involvement of parents in (after)school activities, volunteer work for the benefit of the host society, membership in sport clubs, participation of children in youth organisations.
Any type of support provided to the participant under the associated output indicator may contribute to this result.</t>
  </si>
  <si>
    <t>Percentage of third country nationals, including beneficiaries of international protection, participating in cooperation activities, who evaluate that the activities have been helpful for their integration.
Participant means a natural person benefiting directly from an operation (project) without being responsible for initiating or both initiating and implementing the operation (project) as set out in Art. 2(40) CPR. For the purpose of this indicator, a participant means a third country national.
The indicator reports on the participants’ situation as perceived by the third-country national who received support from a project financed under the AMIF. A participant needs to indicate at least two out of the following five areas where the activity was helpful: (1) labour market integration, (2) acquisition of language of the host country, (3) relations with local population/community and active participation in the society, (4) housing, (5) health. Even if a participant received one type of support, it can influence more than one area. For example, participation in a language course can have an impact on the labour market integration and on relations with local community; personalised professional guidance can have an impact on the acquisition of housing and on relations with local community.
Relations with local population/community and active participation in the society covers e.g. involvement in local /NGO activities, involvement of parents in (after)school activities, volunteer work for the benefit of the host society, membership in sport clubs, participation of children in youth organisations.
Any type of support provided to the participant under the associated output indicator may contribute to this result.</t>
  </si>
  <si>
    <t>Percentage of third country nationals, including beneficiaries of international protection, participating in culture and sports programmes, who evaluate that the activities have been helpful for their integration.
Participant means a natural person benefiting directly from an operation (project) without being responsible for initiating or both initiating and implementing the operation (project) as set out in Art. 2(40) CPR. For the purpose of this indicator, a participant means a third country national.
The indicator reports on the participants’ situation as perceived by the third-country national who received support from a project financed under the AMIF. A participant needs to indicate at least two out of the following five areas where the activity was helpful: (1) labour market integration, (2) acquisition of language of the host country, (3) relations with local population/community and active participation in the society, (4) housing, (5) health. Even if a participant received one type of support, it can influence more than one area. For example, participation in a language course can have an impact on the labour market integration and on relations with local community; personalised professional guidance can have an impact on the acquisition of housing and on relations with local community.
Relations with local population/community and active participation in the society covers e.g. involvement in local /NGO activities, involvement of parents in (after)school activities, volunteer work for the benefit of the host society, membership in sport clubs, participation of children in youth organisations.
Any type of support provided to the participant under the associated output indicator may contribute to this result.</t>
  </si>
  <si>
    <t>Participant means a natural person benefiting directly from an operation (project) without being responsible for initiating or both initiating and implementing the operation (project) as set out in Art. 2(40) CPR. For the purpose of this indicator, a participant means a person dealing professionally with the CEAS (‘staff’). A participant may work for any type of body e.g. public administration, non-profit organisation etc.
In order to determine whether a participant considers the training useful, each participant needs to be asked for her/his opinion after each training within the same project.</t>
  </si>
  <si>
    <t>Participant means a natural person benefiting directly from an operation (project) without being responsible for initiating or both initiating and implementing the operation (project) as set out in Art. 2(40) CPR. For the purpose of this indicator, a participant means a person dealing professionally with the CEAS (‘staff’). A participant may work for any type of body e.g. public administration, non-profit organisation etc.</t>
  </si>
  <si>
    <t xml:space="preserve">The trainings for Police and Border Guard Board (PBGB) officials will start in 2023. 
The target level of 2029 is 344 persons out of planned 420 who consider the training useful for their work. 
The target level has been calculated from the feedback of PBGB officials (reserve officials) who participated in trainings in AMIF project in the period 2014-2020 (82%, 15 persons out of 17). 
As the main target group is PBGB reserve officals, it must be borne in mind that they are mostly trained to be ready in case of higher migration trends, therefore their knowledge is used only if the real situation of mass inxlux takes place. 
</t>
  </si>
  <si>
    <t xml:space="preserve">The trainings for Police and Border Guard Board (PBGB) officials will start in 2023. 
The target level of 2029 is 147 persons out of planned 420 who report three months after the training activity that they are using the skills and competences acquired during the training. 
The target level has been calculated from the feedback of PBGB officials (reserve officials) who participated in trainings in AMIF project in the period 2014-2020 (35%, 6 persons out of 17). 
As the main target group is PBGB reserve officals, it must be borne in mind that they are mostly trained to be ready in case of higher migration trends, therefore their knowledge is used only if the real situation of mass inxlux takes place. </t>
  </si>
  <si>
    <t xml:space="preserve">The helpdesk trainings for officials will start in 2023. 
The target level of 2029 is 205 persons out of planned 250 who consider the training useful for their work. 
The target level has been calculated from the feedback of PBGB officials (reserve officials) who participated in trainings in AMIF project in the period 2014-2020 (82%, 15 persons out of 17). </t>
  </si>
  <si>
    <t xml:space="preserve">The helpdesk trainings for officials will start in 2023. 
The target level of 2029 is 88 persons out of planned 250 who report three months after the training activity that they are using the skills and competences acquired during the training. 
The target level has been calculated from the feedback of PBGB officials (reserve officials) who participated in trainings in AMIF project in the period 2014-2020 (35%, 6 persons out of 17).  </t>
  </si>
  <si>
    <t xml:space="preserve">The trainings for officials offering the PBGB support services will start in 2023. 
In the period 2021-2027 the objective is to keep the high level, all participants out of planned 28 consider the training at least some level useful for their work. 
The target level has been calculated from the feedback of PBGB officials offering the support services who participated in trainings in AMIF project in the period 2014-2020 (100%, 3 persons out of 3). 
</t>
  </si>
  <si>
    <t xml:space="preserve">The trainings for officials offering the PBGB support services will start in 2023. 
The target level of 2029 is 23 persons out of planned 28 who report three months after the training activity that they are using the skills and competences acquired during the training.
The target level has been calculated from the feedback of PBGB officials offering the support services who participated in trainings in AMIF project in the period 2014-2020  (83%, 2,5 persons out of 3).  </t>
  </si>
  <si>
    <t xml:space="preserve">The capacity building of social services and relevant partners will start in 2023. 
The target level of 2029 is 112 persons out of planned 130 who consider the training useful for their work. 
The target level has been calculated from the feedback of representatives of social field and relevant partners who participated in trainings in AMIF project in the period 2014-2020 (project AMIF2019-1). Out of the 7 people who responded to the feedback, 6 pointed out the relevance of the training for their work (82%).
</t>
  </si>
  <si>
    <r>
      <t xml:space="preserve">The capacity building of social services and relevant partners will start in 2023. </t>
    </r>
    <r>
      <rPr>
        <sz val="11"/>
        <color rgb="FFFF0000"/>
        <rFont val="Calibri"/>
        <family val="2"/>
        <charset val="186"/>
        <scheme val="minor"/>
      </rPr>
      <t xml:space="preserve">
</t>
    </r>
    <r>
      <rPr>
        <sz val="11"/>
        <color theme="1"/>
        <rFont val="Calibri"/>
        <family val="2"/>
        <charset val="186"/>
        <scheme val="minor"/>
      </rPr>
      <t xml:space="preserve">
The target level of 2029 is 92 persons out of planned 130 who report three months after the training activity that they are using the skills and competences acquired during the training. 
The target level has been calculated from the feedback of representatives of social field and relevant partners who participated in trainings in AMIF project in the period 2014-2020 (project AMIF2019-1). Out of 7 persons who  responded to the feedback, 5 persons stated that they have used the acquired knowledge in their work (71%).
</t>
    </r>
  </si>
  <si>
    <t xml:space="preserve">The capacity building of experts and officials in social field dealing with reception will start in 2023. 
The target level of 2029 is 40 persons out of planned 70 who consider the training useful for their work. 
The target level has been calculated from the feedback of officials from social field dealing with the reception who participated in trainings in AMIF project in the period 2014-2020 (project AMIF2019-2, 57%). 
</t>
  </si>
  <si>
    <t xml:space="preserve">The capacity building of experts and officials in social field dealing with reception will start in 2023. 
The target level of 2029 is 25 persons out of planned 70 who report three months after the training activity that they are using the skills and competences acquired during the training. 
The target level has been calculated from the feedback of PBGB officials (reserve officials) who participated in trainings in AMIF project in the period 2014-2020 (35%, 6 persons out of 17). The calculation of PBGB trainings has been used as the representatives in social field have similarly to PBGB reserve officials a role in response to a mass influx. 
</t>
  </si>
  <si>
    <r>
      <t>The Welcomng programme for beneficiaries of international protection will start in 2023. 
The target level for 2024 (48 persons) has been calculated on the assumption that an average of 24 target group members per year will participate in Welcoming programme. 
During the period 2021-2027, it is planned to provide the welcome programme to 24 beneficiaries of international protection per year, for a total of 168 people. 
The setting of the target level is based on the statistics of  persons granted international protection per year and on the previous</t>
    </r>
    <r>
      <rPr>
        <sz val="11"/>
        <rFont val="Calibri"/>
        <family val="2"/>
        <charset val="186"/>
        <scheme val="minor"/>
      </rPr>
      <t xml:space="preserve"> AMIF projects (e.g. AMIF2020-12)</t>
    </r>
    <r>
      <rPr>
        <sz val="11"/>
        <color theme="1"/>
        <rFont val="Calibri"/>
        <family val="2"/>
        <charset val="186"/>
        <scheme val="minor"/>
      </rPr>
      <t xml:space="preserve"> implemented in the period 2014-2020. 
The planned operating budget is 900 000 euros, which is also calculated on the basis of previous AMIF projects in the period 2014-2021.</t>
    </r>
  </si>
  <si>
    <r>
      <t xml:space="preserve">The target of 2029 is 146 persons out of planned 340 who have been improved their proficiency level in the host-country language by at least one level in the Common European Framework of Reference for Languages or national equivalent. 
The target level is calculated on the results of language tests of beneficiaries of international protection (43% of the 92 participants in 2019-2020) increased their language level). </t>
    </r>
    <r>
      <rPr>
        <sz val="11"/>
        <color rgb="FFFF0000"/>
        <rFont val="Calibri"/>
        <family val="2"/>
        <charset val="186"/>
        <scheme val="minor"/>
      </rPr>
      <t xml:space="preserve">As during the AMIF period 2014-2020 the language courses were mainly targeted to beneficiaries of international protection who were offered quite extensive and individual language trainings, the result of achieveing the indicator is relatively high and therefore it could be complicated to keep the level as high. </t>
    </r>
    <r>
      <rPr>
        <sz val="11"/>
        <color theme="1"/>
        <rFont val="Calibri"/>
        <family val="2"/>
        <charset val="186"/>
        <scheme val="minor"/>
      </rPr>
      <t xml:space="preserve">In the period 2021-2027, the target group of language courses would be all third country nationals, including beneficiaries of international protection. The target group has often very modest learning experience and therefore has to get used to different methodologies. Language testing is not obligatory and is required if a person needs to change the basis of a long-term residence permit, for specific specialties etc. 
</t>
    </r>
  </si>
  <si>
    <r>
      <t xml:space="preserve">The target for 2029 is 268 persons out of planned 340   who report that the activity was helpful for their integration. The target group of language courses would be all third country nationals, including beneficiaries of international protection. 
The target level is calculated based on the feedback both of beneficiaries of international protection and other foreigners participating in language trainings (2014-2020 AMIF and ESF projects). Out of 50 refugees the 96% answered that the Estonian language course was helpful for their integration. </t>
    </r>
    <r>
      <rPr>
        <sz val="11"/>
        <color rgb="FFFF0000"/>
        <rFont val="Calibri"/>
        <family val="2"/>
        <charset val="186"/>
        <scheme val="minor"/>
      </rPr>
      <t xml:space="preserve">In total 71.6% of those foreigners and respondents who passed the language course as a part of Welcoming programme  assessed that their Estonian language skills, practical information and knowledge of the Estonian state, society and culture have improved. Therefore, the average has been calculated and in total 83,8% of participants have been assessed that the Estonian language course was helpful for their integration.  </t>
    </r>
    <r>
      <rPr>
        <sz val="11"/>
        <color theme="1"/>
        <rFont val="Calibri"/>
        <family val="2"/>
        <charset val="186"/>
        <scheme val="minor"/>
      </rPr>
      <t xml:space="preserve">
</t>
    </r>
  </si>
  <si>
    <r>
      <rPr>
        <sz val="11"/>
        <rFont val="Calibri"/>
        <family val="2"/>
        <charset val="186"/>
        <scheme val="minor"/>
      </rPr>
      <t xml:space="preserve">The target of 2029 is 99 persons out of planned 168 who report that the activity was helpful for their integration. This is possible by consistently developing and upgrading the Welcoming programme.
The target level is based on the UNHCR 2019 survey  "Refugee voices on integration in Estonia, Latvia and Lithuania", as a result of which 59% of 38 beneficiaries of international protection answered that the existing integration support has been sufficient to enable support for their independent coping in Estonia (https://www.unhcr.org/neu/wp-content/uploads/sites/15/2021/06/2021-UNHCR-Refugee-Profiles-Full_Report-screen.pdf). </t>
    </r>
    <r>
      <rPr>
        <sz val="11"/>
        <color theme="1"/>
        <rFont val="Calibri"/>
        <family val="2"/>
        <charset val="186"/>
        <scheme val="minor"/>
      </rPr>
      <t xml:space="preserve">
</t>
    </r>
  </si>
  <si>
    <t xml:space="preserve">The target of 2029 is 289 persons out of planned 490 who  report that the activity was helpful for their integration. This is possible by consistently developing the support person service. 
The target level is based on the UNHCR 2019 survey "Refugee voices on integration in Estonia, Latvia and Lithuania", as a result of which 59% of 38 beneficiaries of international protection answered that the existing integration support has been sufficient to enable support for their independent coping in Estonia (https://www.unhcr.org/neu/wp-content/uploads/sites/15/2021/06/2021-UNHCR-Refugee-Profiles-Full_Report-screen.pdf). 
</t>
  </si>
  <si>
    <t xml:space="preserve">The target level of 2029 is 413 persons out of planned 700 who report that the activity was helpful for their integration.
The target level is based on the UNHCR 2019 survey "Refugee voices on integration in Estonia, Latvia and Lithuania", as a result of which 59% of 38 beneficiaries of international protection answered that the existing integration support has been sufficient to enable support for their independent coping in Estonia (https://www.unhcr.org/neu/wp-content/uploads/sites/15/2021/06/2021-UNHCR-Refugee-Profiles-Full_Report-screen.pdf). 
</t>
  </si>
  <si>
    <t xml:space="preserve">The target level of 2029 is 295 persons out of planned 500 who report that the activity was helpful for their integration.
The target level is based on the UNHCR 2019 survey "Refugee voices on integration in Estonia, Latvia and Lithuania", as a result of which 59% of 38 beneficiaries of international protection answered that the existing integration support has been sufficient to enable support for their independent coping in Estonia (https://www.unhcr.org/neu/wp-content/uploads/sites/15/2021/06/2021-UNHCR-Refugee-Profiles-Full_Report-screen.pdf). </t>
  </si>
  <si>
    <t>The updating and further development of return related ICT-systems will start in 2023. 
The target level for both 2024 and 2027 is 2 ICT systems.
The forecast is based on the fact that 2 ICT systems are already up and running.
The planned operating budget is calculated based on the previous AMIF projects in the programming period 2014-2020 (e.g. AMIF2016-5, AMIF2018-1 and AMIF2021-1)</t>
  </si>
  <si>
    <r>
      <t xml:space="preserve">Number of participants supported: 
</t>
    </r>
    <r>
      <rPr>
        <i/>
        <sz val="11"/>
        <rFont val="Calibri"/>
        <family val="2"/>
        <charset val="186"/>
        <scheme val="minor"/>
      </rPr>
      <t>Separately specifying number of participants who received legal assistance</t>
    </r>
  </si>
  <si>
    <r>
      <t xml:space="preserve">Number of participants supported: 
</t>
    </r>
    <r>
      <rPr>
        <i/>
        <sz val="11"/>
        <color theme="1"/>
        <rFont val="Calibri"/>
        <family val="2"/>
        <charset val="186"/>
        <scheme val="minor"/>
      </rPr>
      <t>Separately specifying number of participants benefiting from types of support other than legal assistance, including information and assistance throughout the asylum procedure</t>
    </r>
  </si>
  <si>
    <t>Development of IT systems in the area of asylum, including helpdesk trainings</t>
  </si>
  <si>
    <r>
      <t xml:space="preserve">The provision of trainings of PBGB officials (mostly reserve officials) will start in 2023. 
The target level for 2024 has been calculated on the assumption that an average of 30 asylum seekers and beneficiaries (a total of 60 people) will be provided with translation services per year.
In the period 2021-2027, it is planned to provide trainings to 60 officials per year, for a total of 420 people. </t>
    </r>
    <r>
      <rPr>
        <sz val="11"/>
        <color rgb="FFFF0000"/>
        <rFont val="Calibri"/>
        <family val="2"/>
        <charset val="186"/>
        <scheme val="minor"/>
      </rPr>
      <t>The cost of the trainings is in total appr 673 097 euros.</t>
    </r>
    <r>
      <rPr>
        <sz val="11"/>
        <color theme="1"/>
        <rFont val="Calibri"/>
        <family val="2"/>
        <charset val="186"/>
        <scheme val="minor"/>
      </rPr>
      <t xml:space="preserve">
The setting of the target level is based on the number of first-time asylum seekers as well as on the AMIF projects "Provision of translation services to applicants and beneficiaries of international protection and returnees" implemented in the period 2014-2020. 
The operating budget is 673 0</t>
    </r>
    <r>
      <rPr>
        <sz val="11"/>
        <rFont val="Calibri"/>
        <family val="2"/>
        <charset val="186"/>
        <scheme val="minor"/>
      </rPr>
      <t>97 euros</t>
    </r>
    <r>
      <rPr>
        <sz val="11"/>
        <color theme="1"/>
        <rFont val="Calibri"/>
        <family val="2"/>
        <charset val="186"/>
        <scheme val="minor"/>
      </rPr>
      <t xml:space="preserve">, which is calculated on the basis of the AMIF training projects (e.g. AMIF2019-2) for the period 2014-2021. </t>
    </r>
  </si>
  <si>
    <r>
      <t xml:space="preserve">The helpdesk trainings of IT systems will start in 2025. 
The target level of 2024 is 0, considering that by 2024, the developments of the IT systems are not yet far enough to be able to organize helpdesk trainings.
In the period 2021-2027 it is planned to carry out the helpdesk trainings of IT systems for in total 250 persons, considering that both reserve officers (200 in total) and other officials using IT systems participate in the helpdesk training of the IT systems. </t>
    </r>
    <r>
      <rPr>
        <sz val="11"/>
        <color rgb="FFFF0000"/>
        <rFont val="Calibri"/>
        <family val="2"/>
        <charset val="186"/>
        <scheme val="minor"/>
      </rPr>
      <t>The cost of the trainings is in total appr 100 000 euros.</t>
    </r>
    <r>
      <rPr>
        <sz val="11"/>
        <color theme="1"/>
        <rFont val="Calibri"/>
        <family val="2"/>
        <charset val="186"/>
        <scheme val="minor"/>
      </rPr>
      <t xml:space="preserve">
The setting of the target level is based on the number of officials dealing with services offered to asylum seekers, as well as on the AMIF projects AMIF2015-17, AMIF2018-9 implemented in the period 2014-2020. 
The operating budget is 100 000 euros, which is calculated based on the results of the AMIF projects for the period 2014-2021 (e.g. AMIF2018-2).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</si>
</sst>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86"/>
      <scheme val="minor"/>
    </font>
    <font>
      <sz val="11"/>
      <color theme="1"/>
      <name val="Calibri"/>
      <family val="2"/>
      <charset val="186"/>
      <scheme val="minor"/>
    </font>
    <font>
      <b/>
      <sz val="12"/>
      <color theme="1"/>
      <name val="Calibri"/>
      <family val="2"/>
      <charset val="186"/>
      <scheme val="minor"/>
    </font>
    <font>
      <sz val="12"/>
      <color theme="1"/>
      <name val="Calibri"/>
      <family val="2"/>
      <scheme val="minor"/>
    </font>
    <font>
      <i/>
      <sz val="12"/>
      <color theme="1"/>
      <name val="Calibri"/>
      <family val="2"/>
      <charset val="186"/>
      <scheme val="minor"/>
    </font>
    <font>
      <b/>
      <i/>
      <sz val="12"/>
      <color theme="1"/>
      <name val="Calibri"/>
      <family val="2"/>
      <charset val="186"/>
      <scheme val="minor"/>
    </font>
    <font>
      <b/>
      <sz val="11"/>
      <color theme="1"/>
      <name val="Calibri"/>
      <family val="2"/>
      <charset val="186"/>
      <scheme val="minor"/>
    </font>
    <font>
      <i/>
      <sz val="11"/>
      <color theme="1"/>
      <name val="Calibri"/>
      <family val="2"/>
      <charset val="186"/>
      <scheme val="minor"/>
    </font>
    <font>
      <b/>
      <i/>
      <sz val="11"/>
      <color rgb="FFFF0000"/>
      <name val="Calibri"/>
      <family val="2"/>
      <charset val="186"/>
      <scheme val="minor"/>
    </font>
    <font>
      <sz val="12"/>
      <color theme="1"/>
      <name val="Calibri"/>
      <family val="2"/>
      <charset val="186"/>
      <scheme val="minor"/>
    </font>
    <font>
      <sz val="11"/>
      <color rgb="FFFF0000"/>
      <name val="Calibri"/>
      <family val="2"/>
      <charset val="186"/>
      <scheme val="minor"/>
    </font>
    <font>
      <sz val="11"/>
      <name val="Calibri"/>
      <family val="2"/>
      <charset val="186"/>
      <scheme val="minor"/>
    </font>
    <font>
      <i/>
      <sz val="11"/>
      <color rgb="FFFF0000"/>
      <name val="Calibri"/>
      <family val="2"/>
      <charset val="186"/>
      <scheme val="minor"/>
    </font>
    <font>
      <b/>
      <sz val="12"/>
      <name val="Calibri"/>
      <family val="2"/>
      <charset val="186"/>
      <scheme val="minor"/>
    </font>
    <font>
      <sz val="8"/>
      <name val="Calibri"/>
      <family val="2"/>
      <charset val="186"/>
      <scheme val="minor"/>
    </font>
    <font>
      <b/>
      <i/>
      <sz val="12"/>
      <name val="Calibri"/>
      <family val="2"/>
      <charset val="186"/>
      <scheme val="minor"/>
    </font>
    <font>
      <b/>
      <sz val="11"/>
      <name val="Calibri"/>
      <family val="2"/>
      <charset val="186"/>
      <scheme val="minor"/>
    </font>
    <font>
      <b/>
      <sz val="20"/>
      <name val="Calibri"/>
      <family val="2"/>
      <charset val="186"/>
      <scheme val="minor"/>
    </font>
    <font>
      <b/>
      <sz val="20"/>
      <color rgb="FFFFC000"/>
      <name val="Calibri"/>
      <family val="2"/>
      <charset val="186"/>
      <scheme val="minor"/>
    </font>
    <font>
      <b/>
      <sz val="20"/>
      <color theme="1"/>
      <name val="Calibri"/>
      <family val="2"/>
      <charset val="186"/>
      <scheme val="minor"/>
    </font>
    <font>
      <i/>
      <sz val="11"/>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bgColor indexed="64"/>
      </patternFill>
    </fill>
    <fill>
      <patternFill patternType="solid">
        <fgColor rgb="FFFFC000"/>
        <bgColor indexed="64"/>
      </patternFill>
    </fill>
    <fill>
      <patternFill patternType="solid">
        <fgColor theme="8" tint="0.399975585192419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294">
    <xf numFmtId="0" fontId="0" fillId="0" borderId="0" xfId="0"/>
    <xf numFmtId="0" fontId="3" fillId="0" borderId="0" xfId="0" applyFont="1" applyAlignment="1">
      <alignment vertical="center"/>
    </xf>
    <xf numFmtId="0" fontId="3" fillId="0" borderId="0" xfId="0" applyFont="1"/>
    <xf numFmtId="0" fontId="3" fillId="0" borderId="0" xfId="0" applyFont="1" applyAlignment="1">
      <alignment vertical="top" wrapText="1"/>
    </xf>
    <xf numFmtId="0" fontId="3" fillId="0" borderId="0" xfId="0" applyFont="1" applyAlignment="1">
      <alignment horizontal="right" vertical="center"/>
    </xf>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Font="1" applyFill="1" applyAlignment="1">
      <alignment vertical="top" wrapText="1"/>
    </xf>
    <xf numFmtId="0" fontId="4" fillId="0" borderId="0" xfId="0" applyFont="1" applyAlignment="1">
      <alignment vertical="center"/>
    </xf>
    <xf numFmtId="0" fontId="9" fillId="0" borderId="0" xfId="0" applyFont="1" applyFill="1" applyAlignment="1">
      <alignment vertical="top" wrapText="1"/>
    </xf>
    <xf numFmtId="0" fontId="9" fillId="0" borderId="0" xfId="0" applyFont="1" applyAlignment="1">
      <alignment vertical="top" wrapText="1"/>
    </xf>
    <xf numFmtId="0" fontId="3" fillId="0" borderId="0" xfId="0" applyFont="1" applyFill="1" applyAlignment="1">
      <alignment horizontal="left" vertical="top" wrapText="1"/>
    </xf>
    <xf numFmtId="0" fontId="3" fillId="0" borderId="0" xfId="0" applyFont="1" applyAlignment="1">
      <alignment horizontal="left" vertical="top" wrapText="1"/>
    </xf>
    <xf numFmtId="0" fontId="6" fillId="5" borderId="1" xfId="0" applyFont="1" applyFill="1" applyBorder="1" applyAlignment="1">
      <alignment horizontal="left" vertical="top" wrapText="1"/>
    </xf>
    <xf numFmtId="0" fontId="0" fillId="3" borderId="1" xfId="0" applyFill="1" applyBorder="1" applyAlignment="1">
      <alignment horizontal="left" vertical="top" wrapText="1"/>
    </xf>
    <xf numFmtId="0" fontId="11" fillId="3" borderId="1" xfId="0" applyFont="1" applyFill="1" applyBorder="1" applyAlignment="1">
      <alignment horizontal="left" vertical="top" wrapText="1"/>
    </xf>
    <xf numFmtId="0" fontId="7" fillId="3" borderId="1" xfId="0" applyFont="1" applyFill="1" applyBorder="1" applyAlignment="1">
      <alignment horizontal="left" vertical="top" wrapText="1"/>
    </xf>
    <xf numFmtId="2" fontId="0" fillId="3" borderId="1" xfId="0" applyNumberFormat="1" applyFill="1" applyBorder="1" applyAlignment="1">
      <alignment horizontal="left" vertical="top" wrapText="1"/>
    </xf>
    <xf numFmtId="0" fontId="6" fillId="5" borderId="11" xfId="0" applyFont="1" applyFill="1" applyBorder="1" applyAlignment="1">
      <alignment horizontal="left" vertical="top" wrapText="1"/>
    </xf>
    <xf numFmtId="0" fontId="6" fillId="5" borderId="12" xfId="0" applyFont="1" applyFill="1" applyBorder="1" applyAlignment="1">
      <alignment horizontal="left" vertical="top" wrapText="1"/>
    </xf>
    <xf numFmtId="0" fontId="0" fillId="3" borderId="11" xfId="0" applyFill="1" applyBorder="1" applyAlignment="1">
      <alignment horizontal="left" vertical="top" wrapText="1"/>
    </xf>
    <xf numFmtId="0" fontId="7" fillId="3" borderId="11" xfId="0" applyFont="1" applyFill="1" applyBorder="1" applyAlignment="1">
      <alignment horizontal="left" vertical="top" wrapText="1"/>
    </xf>
    <xf numFmtId="2" fontId="0" fillId="3" borderId="11" xfId="0" applyNumberFormat="1"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6" fillId="5" borderId="17" xfId="0" applyFont="1" applyFill="1" applyBorder="1" applyAlignment="1">
      <alignment horizontal="left" vertical="top" wrapText="1"/>
    </xf>
    <xf numFmtId="0" fontId="0" fillId="3" borderId="16" xfId="0" applyFill="1" applyBorder="1" applyAlignment="1">
      <alignment horizontal="left" vertical="top" wrapText="1"/>
    </xf>
    <xf numFmtId="0" fontId="0" fillId="3" borderId="17" xfId="0" applyFill="1" applyBorder="1" applyAlignment="1">
      <alignment horizontal="left" vertical="top" wrapText="1"/>
    </xf>
    <xf numFmtId="0" fontId="6" fillId="5" borderId="13" xfId="0" applyFont="1" applyFill="1" applyBorder="1" applyAlignment="1">
      <alignment horizontal="left" vertical="top" wrapText="1"/>
    </xf>
    <xf numFmtId="0" fontId="6" fillId="5" borderId="14" xfId="0" applyFont="1" applyFill="1" applyBorder="1" applyAlignment="1">
      <alignment horizontal="left" vertical="top" wrapText="1"/>
    </xf>
    <xf numFmtId="0" fontId="6" fillId="5" borderId="15" xfId="0" applyFont="1" applyFill="1" applyBorder="1" applyAlignment="1">
      <alignment horizontal="left" vertical="top" wrapText="1"/>
    </xf>
    <xf numFmtId="0" fontId="6" fillId="5" borderId="3" xfId="0" applyFont="1" applyFill="1" applyBorder="1" applyAlignment="1">
      <alignment horizontal="left" vertical="top" wrapText="1"/>
    </xf>
    <xf numFmtId="0" fontId="0" fillId="3" borderId="19" xfId="0" applyFill="1" applyBorder="1" applyAlignment="1">
      <alignment horizontal="left" vertical="top" wrapText="1"/>
    </xf>
    <xf numFmtId="0" fontId="0" fillId="3" borderId="6" xfId="0" applyFill="1" applyBorder="1" applyAlignment="1">
      <alignment horizontal="left" vertical="top" wrapText="1"/>
    </xf>
    <xf numFmtId="0" fontId="11" fillId="3" borderId="6" xfId="0" applyFont="1" applyFill="1" applyBorder="1" applyAlignment="1">
      <alignment horizontal="left" vertical="top" wrapText="1"/>
    </xf>
    <xf numFmtId="0" fontId="7" fillId="3" borderId="6" xfId="0" applyFont="1" applyFill="1" applyBorder="1" applyAlignment="1">
      <alignment horizontal="left" vertical="top" wrapText="1"/>
    </xf>
    <xf numFmtId="2" fontId="0" fillId="3" borderId="6" xfId="0" applyNumberFormat="1" applyFill="1" applyBorder="1" applyAlignment="1">
      <alignment horizontal="left" vertical="top" wrapText="1"/>
    </xf>
    <xf numFmtId="0" fontId="0" fillId="3" borderId="3" xfId="0" applyFill="1" applyBorder="1" applyAlignment="1">
      <alignment horizontal="left" vertical="top" wrapText="1"/>
    </xf>
    <xf numFmtId="0" fontId="10" fillId="3" borderId="1" xfId="0" applyFont="1" applyFill="1" applyBorder="1" applyAlignment="1">
      <alignment horizontal="left" vertical="top" wrapText="1"/>
    </xf>
    <xf numFmtId="0" fontId="0" fillId="4" borderId="1" xfId="0" applyFill="1" applyBorder="1" applyAlignment="1">
      <alignment horizontal="left" vertical="top" wrapText="1"/>
    </xf>
    <xf numFmtId="0" fontId="0" fillId="4" borderId="11" xfId="0" applyFill="1" applyBorder="1" applyAlignment="1">
      <alignment horizontal="left" vertical="top" wrapText="1"/>
    </xf>
    <xf numFmtId="0" fontId="6" fillId="5" borderId="6" xfId="0" applyFont="1" applyFill="1" applyBorder="1" applyAlignment="1">
      <alignment horizontal="left" vertical="top" wrapText="1"/>
    </xf>
    <xf numFmtId="0" fontId="5" fillId="5" borderId="8" xfId="0" applyFont="1" applyFill="1" applyBorder="1" applyAlignment="1">
      <alignment horizontal="center" vertical="top" wrapText="1"/>
    </xf>
    <xf numFmtId="0" fontId="5" fillId="5" borderId="9" xfId="0" applyFont="1" applyFill="1" applyBorder="1" applyAlignment="1">
      <alignment horizontal="center" vertical="top" wrapText="1"/>
    </xf>
    <xf numFmtId="0" fontId="6" fillId="5" borderId="21" xfId="0" applyFont="1" applyFill="1" applyBorder="1" applyAlignment="1">
      <alignment horizontal="left" vertical="top" wrapText="1"/>
    </xf>
    <xf numFmtId="0" fontId="6" fillId="5" borderId="4" xfId="0" applyFont="1" applyFill="1" applyBorder="1" applyAlignment="1">
      <alignment horizontal="left" vertical="top" wrapText="1"/>
    </xf>
    <xf numFmtId="0" fontId="0" fillId="3" borderId="21" xfId="0" applyFill="1" applyBorder="1" applyAlignment="1">
      <alignment horizontal="left" vertical="top" wrapText="1"/>
    </xf>
    <xf numFmtId="0" fontId="0" fillId="3" borderId="7" xfId="0" applyFill="1" applyBorder="1" applyAlignment="1">
      <alignment horizontal="left" vertical="top" wrapText="1"/>
    </xf>
    <xf numFmtId="0" fontId="11" fillId="3" borderId="7" xfId="0" applyFont="1" applyFill="1" applyBorder="1" applyAlignment="1">
      <alignment horizontal="left" vertical="top" wrapText="1"/>
    </xf>
    <xf numFmtId="0" fontId="7" fillId="3" borderId="7" xfId="0" applyFont="1" applyFill="1" applyBorder="1" applyAlignment="1">
      <alignment horizontal="left" vertical="top" wrapText="1"/>
    </xf>
    <xf numFmtId="2" fontId="0" fillId="3" borderId="7" xfId="0" applyNumberFormat="1" applyFill="1" applyBorder="1" applyAlignment="1">
      <alignment horizontal="left" vertical="top" wrapText="1"/>
    </xf>
    <xf numFmtId="0" fontId="0" fillId="3" borderId="4" xfId="0" applyFill="1" applyBorder="1" applyAlignment="1">
      <alignment horizontal="left" vertical="top" wrapText="1"/>
    </xf>
    <xf numFmtId="0" fontId="11" fillId="4" borderId="1" xfId="0" applyFont="1" applyFill="1" applyBorder="1" applyAlignment="1">
      <alignment horizontal="left" vertical="top" wrapText="1"/>
    </xf>
    <xf numFmtId="0" fontId="0" fillId="4" borderId="13" xfId="0" applyFill="1" applyBorder="1" applyAlignment="1">
      <alignment horizontal="left" vertical="top" wrapText="1"/>
    </xf>
    <xf numFmtId="0" fontId="0" fillId="4" borderId="14" xfId="0" applyFill="1" applyBorder="1" applyAlignment="1">
      <alignment horizontal="left" vertical="top" wrapText="1"/>
    </xf>
    <xf numFmtId="0" fontId="0" fillId="4" borderId="16" xfId="0" applyFill="1" applyBorder="1" applyAlignment="1">
      <alignment horizontal="left" vertical="top" wrapText="1"/>
    </xf>
    <xf numFmtId="0" fontId="10" fillId="3" borderId="6" xfId="0" applyFont="1" applyFill="1" applyBorder="1" applyAlignment="1">
      <alignment horizontal="left" vertical="top" wrapText="1"/>
    </xf>
    <xf numFmtId="0" fontId="0" fillId="3" borderId="1" xfId="0" applyNumberFormat="1" applyFill="1" applyBorder="1" applyAlignment="1">
      <alignment horizontal="left" vertical="top" wrapText="1"/>
    </xf>
    <xf numFmtId="0" fontId="2" fillId="0" borderId="6" xfId="0" applyFont="1" applyFill="1" applyBorder="1" applyAlignment="1">
      <alignment horizontal="right" vertical="top"/>
    </xf>
    <xf numFmtId="0" fontId="0" fillId="0" borderId="5" xfId="0" applyBorder="1" applyAlignment="1">
      <alignment vertical="center" wrapText="1"/>
    </xf>
    <xf numFmtId="0" fontId="7" fillId="0" borderId="5" xfId="0" applyFont="1" applyBorder="1" applyAlignment="1">
      <alignment vertical="center" wrapText="1"/>
    </xf>
    <xf numFmtId="0" fontId="2" fillId="0" borderId="23" xfId="0" applyFont="1" applyFill="1" applyBorder="1" applyAlignment="1">
      <alignment horizontal="center" vertical="top" wrapText="1"/>
    </xf>
    <xf numFmtId="0" fontId="0" fillId="2" borderId="24" xfId="0" applyFill="1" applyBorder="1" applyAlignment="1">
      <alignment vertical="center" wrapText="1"/>
    </xf>
    <xf numFmtId="0" fontId="0" fillId="2" borderId="24" xfId="0" applyFill="1" applyBorder="1" applyAlignment="1">
      <alignment vertical="top" wrapText="1"/>
    </xf>
    <xf numFmtId="0" fontId="7" fillId="2" borderId="24" xfId="0" applyFont="1" applyFill="1" applyBorder="1" applyAlignment="1">
      <alignment vertical="center" wrapText="1"/>
    </xf>
    <xf numFmtId="0" fontId="0" fillId="2" borderId="25" xfId="0" applyFill="1" applyBorder="1" applyAlignment="1">
      <alignment vertical="center" wrapText="1"/>
    </xf>
    <xf numFmtId="0" fontId="0" fillId="3" borderId="6" xfId="0" applyNumberFormat="1" applyFill="1" applyBorder="1" applyAlignment="1">
      <alignment horizontal="left" vertical="top" wrapText="1"/>
    </xf>
    <xf numFmtId="0" fontId="6" fillId="5" borderId="7" xfId="0" applyFont="1" applyFill="1" applyBorder="1" applyAlignment="1">
      <alignment horizontal="left" vertical="top" wrapText="1"/>
    </xf>
    <xf numFmtId="0" fontId="0" fillId="4" borderId="7" xfId="0" applyFill="1" applyBorder="1" applyAlignment="1">
      <alignment horizontal="left" vertical="top" wrapText="1"/>
    </xf>
    <xf numFmtId="0" fontId="0" fillId="4" borderId="4" xfId="0" applyFill="1" applyBorder="1" applyAlignment="1">
      <alignment horizontal="left" vertical="top" wrapText="1"/>
    </xf>
    <xf numFmtId="0" fontId="5" fillId="5" borderId="22" xfId="0" applyFont="1" applyFill="1" applyBorder="1" applyAlignment="1">
      <alignment horizontal="center" vertical="top" wrapText="1"/>
    </xf>
    <xf numFmtId="0" fontId="15" fillId="5" borderId="9" xfId="0" applyFont="1" applyFill="1" applyBorder="1" applyAlignment="1">
      <alignment horizontal="center" vertical="top" wrapText="1"/>
    </xf>
    <xf numFmtId="0" fontId="15" fillId="5" borderId="10" xfId="0" applyFont="1" applyFill="1" applyBorder="1" applyAlignment="1">
      <alignment horizontal="center" vertical="top" wrapText="1"/>
    </xf>
    <xf numFmtId="0" fontId="5" fillId="5" borderId="10" xfId="0" applyFont="1" applyFill="1" applyBorder="1" applyAlignment="1">
      <alignment horizontal="center" vertical="top" wrapText="1"/>
    </xf>
    <xf numFmtId="0" fontId="0" fillId="4" borderId="6" xfId="0" applyFill="1" applyBorder="1" applyAlignment="1">
      <alignment horizontal="left" vertical="top" wrapText="1"/>
    </xf>
    <xf numFmtId="0" fontId="6" fillId="5" borderId="2" xfId="0" applyFont="1" applyFill="1" applyBorder="1" applyAlignment="1">
      <alignment vertical="center" wrapText="1"/>
    </xf>
    <xf numFmtId="0" fontId="5" fillId="6" borderId="9" xfId="0" applyFont="1" applyFill="1" applyBorder="1" applyAlignment="1">
      <alignment horizontal="center" vertical="top" wrapText="1"/>
    </xf>
    <xf numFmtId="0" fontId="5" fillId="6" borderId="10" xfId="0" applyFont="1" applyFill="1" applyBorder="1" applyAlignment="1">
      <alignment horizontal="center" vertical="top" wrapText="1"/>
    </xf>
    <xf numFmtId="0" fontId="6" fillId="6" borderId="1" xfId="0" applyFont="1" applyFill="1" applyBorder="1" applyAlignment="1">
      <alignment horizontal="left" vertical="top" wrapText="1"/>
    </xf>
    <xf numFmtId="0" fontId="0" fillId="4" borderId="19" xfId="0" applyFill="1" applyBorder="1" applyAlignment="1">
      <alignment horizontal="left" vertical="top" wrapText="1"/>
    </xf>
    <xf numFmtId="9" fontId="0" fillId="4" borderId="11" xfId="1" applyFont="1" applyFill="1" applyBorder="1" applyAlignment="1">
      <alignment horizontal="left" vertical="top" wrapText="1"/>
    </xf>
    <xf numFmtId="9" fontId="0" fillId="4" borderId="6" xfId="1" applyFont="1" applyFill="1" applyBorder="1" applyAlignment="1">
      <alignment horizontal="left" vertical="top" wrapText="1"/>
    </xf>
    <xf numFmtId="1" fontId="0" fillId="4" borderId="11" xfId="1" applyNumberFormat="1" applyFont="1" applyFill="1" applyBorder="1" applyAlignment="1">
      <alignment horizontal="left" vertical="top" wrapText="1"/>
    </xf>
    <xf numFmtId="1" fontId="0" fillId="4" borderId="6" xfId="1" applyNumberFormat="1" applyFont="1" applyFill="1" applyBorder="1" applyAlignment="1">
      <alignment horizontal="left" vertical="top" wrapText="1"/>
    </xf>
    <xf numFmtId="0" fontId="7" fillId="4" borderId="11" xfId="0" applyFont="1" applyFill="1" applyBorder="1" applyAlignment="1">
      <alignment horizontal="left" vertical="top" wrapText="1"/>
    </xf>
    <xf numFmtId="0" fontId="7" fillId="4" borderId="6" xfId="0" applyFont="1" applyFill="1" applyBorder="1" applyAlignment="1">
      <alignment horizontal="left" vertical="top" wrapText="1"/>
    </xf>
    <xf numFmtId="1" fontId="0" fillId="4" borderId="11" xfId="0" applyNumberFormat="1" applyFill="1" applyBorder="1" applyAlignment="1">
      <alignment horizontal="left" vertical="top" wrapText="1"/>
    </xf>
    <xf numFmtId="1" fontId="0" fillId="4" borderId="6" xfId="0" applyNumberFormat="1" applyFill="1" applyBorder="1" applyAlignment="1">
      <alignment horizontal="left" vertical="top" wrapText="1"/>
    </xf>
    <xf numFmtId="2" fontId="0" fillId="4" borderId="11" xfId="0" applyNumberFormat="1" applyFill="1" applyBorder="1" applyAlignment="1">
      <alignment horizontal="left" vertical="top" wrapText="1"/>
    </xf>
    <xf numFmtId="2" fontId="0" fillId="4" borderId="6" xfId="0" applyNumberFormat="1" applyFill="1" applyBorder="1" applyAlignment="1">
      <alignment horizontal="left" vertical="top" wrapText="1"/>
    </xf>
    <xf numFmtId="0" fontId="0" fillId="4" borderId="3" xfId="0" applyFill="1" applyBorder="1" applyAlignment="1">
      <alignment horizontal="left" vertical="top" wrapText="1"/>
    </xf>
    <xf numFmtId="0" fontId="6" fillId="7" borderId="11" xfId="0" applyFont="1" applyFill="1" applyBorder="1" applyAlignment="1">
      <alignment vertical="center" wrapText="1"/>
    </xf>
    <xf numFmtId="0" fontId="6" fillId="7" borderId="1" xfId="0" applyFont="1" applyFill="1" applyBorder="1" applyAlignment="1">
      <alignment vertical="center" wrapText="1"/>
    </xf>
    <xf numFmtId="0" fontId="16" fillId="7" borderId="11" xfId="0" applyFont="1" applyFill="1" applyBorder="1" applyAlignment="1">
      <alignment vertical="center" wrapText="1"/>
    </xf>
    <xf numFmtId="0" fontId="16" fillId="7" borderId="1" xfId="0" applyFont="1" applyFill="1" applyBorder="1" applyAlignment="1">
      <alignment vertical="center" wrapText="1"/>
    </xf>
    <xf numFmtId="49" fontId="0" fillId="7" borderId="13" xfId="0" applyNumberFormat="1" applyFill="1" applyBorder="1" applyAlignment="1">
      <alignment vertical="center" wrapText="1"/>
    </xf>
    <xf numFmtId="49" fontId="0" fillId="7" borderId="14" xfId="0" applyNumberFormat="1" applyFill="1" applyBorder="1" applyAlignment="1">
      <alignment vertical="center" wrapText="1"/>
    </xf>
    <xf numFmtId="0" fontId="5" fillId="7" borderId="9" xfId="0" applyFont="1" applyFill="1" applyBorder="1" applyAlignment="1">
      <alignment horizontal="center" vertical="top" wrapText="1"/>
    </xf>
    <xf numFmtId="0" fontId="5" fillId="7" borderId="10" xfId="0" applyFont="1" applyFill="1" applyBorder="1" applyAlignment="1">
      <alignment horizontal="center" vertical="top" wrapText="1"/>
    </xf>
    <xf numFmtId="0" fontId="6" fillId="7" borderId="12" xfId="0" applyFont="1" applyFill="1" applyBorder="1" applyAlignment="1">
      <alignment vertical="center" wrapText="1"/>
    </xf>
    <xf numFmtId="0" fontId="6" fillId="7" borderId="11" xfId="0" applyFont="1" applyFill="1" applyBorder="1" applyAlignment="1">
      <alignment horizontal="left" vertical="top" wrapText="1"/>
    </xf>
    <xf numFmtId="0" fontId="6" fillId="7" borderId="6" xfId="0" applyFont="1" applyFill="1" applyBorder="1" applyAlignment="1">
      <alignment horizontal="left" vertical="top" wrapText="1"/>
    </xf>
    <xf numFmtId="0" fontId="6" fillId="7" borderId="1" xfId="0" applyFont="1" applyFill="1" applyBorder="1" applyAlignment="1">
      <alignment horizontal="left" vertical="top" wrapText="1"/>
    </xf>
    <xf numFmtId="0" fontId="6" fillId="7" borderId="12" xfId="0" applyFont="1" applyFill="1" applyBorder="1" applyAlignment="1">
      <alignment horizontal="left" vertical="top" wrapText="1"/>
    </xf>
    <xf numFmtId="0" fontId="6" fillId="7" borderId="13" xfId="0" applyFont="1" applyFill="1" applyBorder="1" applyAlignment="1">
      <alignment horizontal="left" vertical="top" wrapText="1"/>
    </xf>
    <xf numFmtId="0" fontId="6" fillId="7" borderId="3" xfId="0" applyFont="1" applyFill="1" applyBorder="1" applyAlignment="1">
      <alignment horizontal="left" vertical="top" wrapText="1"/>
    </xf>
    <xf numFmtId="0" fontId="6" fillId="7" borderId="14" xfId="0" applyFont="1" applyFill="1" applyBorder="1" applyAlignment="1">
      <alignment horizontal="left" vertical="top" wrapText="1"/>
    </xf>
    <xf numFmtId="0" fontId="6" fillId="7" borderId="15" xfId="0" applyFont="1" applyFill="1" applyBorder="1" applyAlignment="1">
      <alignment horizontal="left" vertical="top" wrapText="1"/>
    </xf>
    <xf numFmtId="0" fontId="5" fillId="7" borderId="8" xfId="0" applyFont="1" applyFill="1" applyBorder="1" applyAlignment="1">
      <alignment horizontal="center" vertical="top" wrapText="1"/>
    </xf>
    <xf numFmtId="0" fontId="6" fillId="7" borderId="7" xfId="0" applyFont="1" applyFill="1" applyBorder="1" applyAlignment="1">
      <alignment horizontal="left" vertical="top" wrapText="1"/>
    </xf>
    <xf numFmtId="0" fontId="6" fillId="7" borderId="4" xfId="0" applyFont="1" applyFill="1" applyBorder="1" applyAlignment="1">
      <alignment horizontal="left" vertical="top" wrapText="1"/>
    </xf>
    <xf numFmtId="49" fontId="0" fillId="0" borderId="11" xfId="0" applyNumberFormat="1" applyFill="1" applyBorder="1" applyAlignment="1">
      <alignment horizontal="left" vertical="top" wrapText="1"/>
    </xf>
    <xf numFmtId="49" fontId="0" fillId="0" borderId="1" xfId="0" applyNumberFormat="1" applyFill="1" applyBorder="1" applyAlignment="1">
      <alignment horizontal="left" vertical="top" wrapText="1"/>
    </xf>
    <xf numFmtId="49" fontId="0" fillId="0" borderId="21" xfId="0" applyNumberFormat="1" applyFill="1" applyBorder="1" applyAlignment="1">
      <alignment horizontal="left" vertical="top" wrapText="1"/>
    </xf>
    <xf numFmtId="49" fontId="0" fillId="0" borderId="17" xfId="0" applyNumberFormat="1" applyFill="1" applyBorder="1" applyAlignment="1">
      <alignment horizontal="left" vertical="top" wrapText="1"/>
    </xf>
    <xf numFmtId="49" fontId="0" fillId="0" borderId="18" xfId="0" applyNumberFormat="1" applyFill="1" applyBorder="1" applyAlignment="1">
      <alignment horizontal="left" vertical="top" wrapText="1"/>
    </xf>
    <xf numFmtId="0" fontId="11" fillId="0" borderId="1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7" xfId="0" applyFill="1" applyBorder="1" applyAlignment="1">
      <alignment horizontal="left" vertical="top" wrapText="1"/>
    </xf>
    <xf numFmtId="0" fontId="0" fillId="0" borderId="12" xfId="0" applyFill="1" applyBorder="1" applyAlignment="1">
      <alignment horizontal="left" vertical="top" wrapText="1"/>
    </xf>
    <xf numFmtId="0" fontId="0" fillId="0" borderId="11" xfId="0" applyFill="1" applyBorder="1" applyAlignment="1">
      <alignment horizontal="left" vertical="top" wrapText="1"/>
    </xf>
    <xf numFmtId="2" fontId="0" fillId="0" borderId="1" xfId="0" applyNumberFormat="1" applyFill="1" applyBorder="1" applyAlignment="1">
      <alignment horizontal="left" vertical="top" wrapText="1"/>
    </xf>
    <xf numFmtId="0" fontId="0" fillId="0" borderId="11" xfId="0" applyNumberFormat="1" applyFill="1" applyBorder="1" applyAlignment="1">
      <alignment horizontal="left" vertical="top" wrapText="1"/>
    </xf>
    <xf numFmtId="0" fontId="0" fillId="0" borderId="1" xfId="0" applyNumberFormat="1" applyFill="1" applyBorder="1" applyAlignment="1">
      <alignment horizontal="left" vertical="top" wrapText="1"/>
    </xf>
    <xf numFmtId="0" fontId="0" fillId="0" borderId="7" xfId="0" applyNumberFormat="1" applyFill="1" applyBorder="1" applyAlignment="1">
      <alignment horizontal="left" vertical="top" wrapText="1"/>
    </xf>
    <xf numFmtId="1" fontId="0" fillId="0" borderId="1" xfId="0" applyNumberFormat="1" applyFill="1" applyBorder="1" applyAlignment="1">
      <alignment horizontal="left" vertical="top" wrapText="1"/>
    </xf>
    <xf numFmtId="0" fontId="11" fillId="0" borderId="1" xfId="0" applyNumberFormat="1" applyFont="1" applyFill="1" applyBorder="1" applyAlignment="1">
      <alignment horizontal="left" vertical="top" wrapText="1"/>
    </xf>
    <xf numFmtId="0" fontId="11" fillId="0" borderId="12" xfId="0" applyNumberFormat="1"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12"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12" xfId="0" applyFont="1" applyFill="1" applyBorder="1" applyAlignment="1">
      <alignment horizontal="left" vertical="top" wrapText="1"/>
    </xf>
    <xf numFmtId="0" fontId="11" fillId="0" borderId="7" xfId="0" applyFont="1" applyFill="1" applyBorder="1" applyAlignment="1">
      <alignment horizontal="left" vertical="top" wrapText="1"/>
    </xf>
    <xf numFmtId="0" fontId="10" fillId="0" borderId="1" xfId="0" applyFont="1" applyFill="1" applyBorder="1" applyAlignment="1">
      <alignment horizontal="left" vertical="top" wrapText="1"/>
    </xf>
    <xf numFmtId="0" fontId="0" fillId="0" borderId="16" xfId="0" applyFill="1" applyBorder="1" applyAlignment="1">
      <alignment horizontal="left" vertical="top" wrapText="1"/>
    </xf>
    <xf numFmtId="0" fontId="0" fillId="0" borderId="17" xfId="0" applyFill="1" applyBorder="1" applyAlignment="1">
      <alignment horizontal="left" vertical="top" wrapText="1"/>
    </xf>
    <xf numFmtId="1" fontId="11" fillId="0" borderId="11" xfId="0" applyNumberFormat="1" applyFont="1" applyFill="1" applyBorder="1" applyAlignment="1">
      <alignment horizontal="left" vertical="top" wrapText="1"/>
    </xf>
    <xf numFmtId="1" fontId="11" fillId="0" borderId="1" xfId="0" applyNumberFormat="1" applyFont="1" applyFill="1" applyBorder="1" applyAlignment="1">
      <alignment horizontal="left" vertical="top" wrapText="1"/>
    </xf>
    <xf numFmtId="1" fontId="11" fillId="0" borderId="12" xfId="0" applyNumberFormat="1" applyFont="1" applyFill="1" applyBorder="1" applyAlignment="1">
      <alignment horizontal="left" vertical="top" wrapText="1"/>
    </xf>
    <xf numFmtId="49" fontId="0" fillId="0" borderId="16" xfId="0" applyNumberFormat="1" applyFont="1" applyFill="1" applyBorder="1" applyAlignment="1">
      <alignment horizontal="left" vertical="top" wrapText="1"/>
    </xf>
    <xf numFmtId="0" fontId="0" fillId="0" borderId="17" xfId="0" applyFill="1" applyBorder="1" applyAlignment="1">
      <alignment vertical="top" wrapText="1"/>
    </xf>
    <xf numFmtId="0" fontId="0" fillId="0" borderId="19" xfId="0" applyFill="1" applyBorder="1" applyAlignment="1">
      <alignment vertical="top" wrapText="1"/>
    </xf>
    <xf numFmtId="49" fontId="0" fillId="0" borderId="19" xfId="0" applyNumberFormat="1" applyFill="1" applyBorder="1" applyAlignment="1">
      <alignment horizontal="left" vertical="top" wrapText="1"/>
    </xf>
    <xf numFmtId="0" fontId="0" fillId="0" borderId="11" xfId="0" applyFont="1" applyFill="1" applyBorder="1" applyAlignment="1">
      <alignment horizontal="left" vertical="top" wrapText="1"/>
    </xf>
    <xf numFmtId="0" fontId="7" fillId="0"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7" fillId="0" borderId="6" xfId="0" applyFont="1" applyFill="1" applyBorder="1" applyAlignment="1">
      <alignment horizontal="left" vertical="top" wrapText="1"/>
    </xf>
    <xf numFmtId="0" fontId="0" fillId="0" borderId="6" xfId="0" applyFill="1" applyBorder="1" applyAlignment="1">
      <alignment horizontal="left" vertical="top" wrapText="1"/>
    </xf>
    <xf numFmtId="0" fontId="0" fillId="0" borderId="6" xfId="0" applyFont="1" applyFill="1" applyBorder="1" applyAlignment="1">
      <alignment horizontal="left" vertical="top" wrapText="1"/>
    </xf>
    <xf numFmtId="0" fontId="0" fillId="0" borderId="1" xfId="0" applyFont="1" applyFill="1" applyBorder="1" applyAlignment="1">
      <alignment vertical="center" wrapText="1"/>
    </xf>
    <xf numFmtId="0" fontId="0" fillId="0" borderId="6" xfId="0" applyFont="1" applyFill="1" applyBorder="1" applyAlignment="1">
      <alignment vertical="center" wrapText="1"/>
    </xf>
    <xf numFmtId="0" fontId="10" fillId="0" borderId="1" xfId="0" applyFont="1" applyFill="1" applyBorder="1" applyAlignment="1">
      <alignment vertical="top" wrapText="1"/>
    </xf>
    <xf numFmtId="0" fontId="11" fillId="0" borderId="6" xfId="0" applyFont="1" applyFill="1" applyBorder="1" applyAlignment="1">
      <alignment vertical="top" wrapText="1"/>
    </xf>
    <xf numFmtId="0" fontId="10" fillId="0" borderId="11" xfId="0" applyFont="1" applyFill="1" applyBorder="1" applyAlignment="1">
      <alignment horizontal="left" vertical="top" wrapText="1"/>
    </xf>
    <xf numFmtId="0" fontId="10" fillId="0" borderId="6"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1" xfId="0" applyFont="1" applyFill="1" applyBorder="1" applyAlignment="1">
      <alignment vertical="top" wrapText="1"/>
    </xf>
    <xf numFmtId="0" fontId="0" fillId="0" borderId="1" xfId="0" applyFont="1" applyFill="1" applyBorder="1" applyAlignment="1">
      <alignment vertical="top" wrapText="1"/>
    </xf>
    <xf numFmtId="0" fontId="0" fillId="0" borderId="6" xfId="0" applyFont="1" applyFill="1" applyBorder="1" applyAlignment="1">
      <alignment vertical="top" wrapText="1"/>
    </xf>
    <xf numFmtId="49" fontId="0" fillId="0" borderId="16" xfId="0" applyNumberFormat="1" applyFill="1" applyBorder="1" applyAlignment="1">
      <alignment horizontal="left" vertical="top" wrapText="1"/>
    </xf>
    <xf numFmtId="0" fontId="0" fillId="0" borderId="12" xfId="0" applyFont="1" applyFill="1" applyBorder="1" applyAlignment="1">
      <alignment horizontal="left" vertical="top" wrapText="1"/>
    </xf>
    <xf numFmtId="1" fontId="0" fillId="0" borderId="11" xfId="0" applyNumberFormat="1" applyFont="1" applyFill="1" applyBorder="1" applyAlignment="1">
      <alignment horizontal="left" vertical="top" wrapText="1"/>
    </xf>
    <xf numFmtId="1" fontId="0" fillId="0" borderId="1" xfId="0" applyNumberFormat="1" applyFont="1" applyFill="1" applyBorder="1" applyAlignment="1">
      <alignment horizontal="left" vertical="top" wrapText="1"/>
    </xf>
    <xf numFmtId="0" fontId="10" fillId="0" borderId="12" xfId="0" applyFont="1" applyFill="1" applyBorder="1" applyAlignment="1">
      <alignment horizontal="left" vertical="top" wrapText="1"/>
    </xf>
    <xf numFmtId="0" fontId="0" fillId="0" borderId="1" xfId="0" applyFill="1" applyBorder="1" applyAlignment="1">
      <alignment vertical="top" wrapText="1"/>
    </xf>
    <xf numFmtId="0" fontId="0" fillId="0" borderId="6" xfId="0" applyFill="1" applyBorder="1" applyAlignment="1">
      <alignment vertical="top" wrapText="1"/>
    </xf>
    <xf numFmtId="49" fontId="0" fillId="0" borderId="6" xfId="0" applyNumberFormat="1" applyFill="1" applyBorder="1" applyAlignment="1">
      <alignment vertical="top" wrapText="1"/>
    </xf>
    <xf numFmtId="49" fontId="0" fillId="0" borderId="1" xfId="0" applyNumberFormat="1" applyFill="1" applyBorder="1" applyAlignment="1">
      <alignment vertical="top" wrapText="1"/>
    </xf>
    <xf numFmtId="0" fontId="10"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4" fillId="0" borderId="1" xfId="0" applyFont="1" applyFill="1" applyBorder="1" applyAlignment="1">
      <alignment vertical="center"/>
    </xf>
    <xf numFmtId="0" fontId="4" fillId="0" borderId="1" xfId="0" applyFont="1" applyFill="1" applyBorder="1" applyAlignment="1">
      <alignment vertical="top"/>
    </xf>
    <xf numFmtId="0" fontId="0" fillId="0" borderId="1" xfId="0" applyFill="1" applyBorder="1" applyAlignment="1">
      <alignment vertical="center" wrapText="1"/>
    </xf>
    <xf numFmtId="0" fontId="11" fillId="0" borderId="1" xfId="0" applyFont="1" applyFill="1" applyBorder="1" applyAlignment="1">
      <alignment vertical="center" wrapText="1"/>
    </xf>
    <xf numFmtId="0" fontId="11" fillId="0" borderId="17" xfId="0" applyFont="1" applyFill="1" applyBorder="1" applyAlignment="1">
      <alignment vertical="top" wrapText="1"/>
    </xf>
    <xf numFmtId="0" fontId="11" fillId="0" borderId="18" xfId="0" applyFont="1" applyFill="1" applyBorder="1" applyAlignment="1">
      <alignment vertical="top" wrapText="1"/>
    </xf>
    <xf numFmtId="0" fontId="11" fillId="0" borderId="12" xfId="0" applyFont="1" applyFill="1" applyBorder="1" applyAlignment="1">
      <alignment vertical="center" wrapText="1"/>
    </xf>
    <xf numFmtId="0" fontId="11" fillId="0" borderId="27" xfId="0" applyFont="1" applyFill="1" applyBorder="1" applyAlignment="1">
      <alignment horizontal="left" vertical="top" wrapText="1"/>
    </xf>
    <xf numFmtId="0" fontId="11" fillId="0" borderId="30" xfId="0" applyFont="1" applyFill="1" applyBorder="1" applyAlignment="1">
      <alignment horizontal="left" vertical="top" wrapText="1"/>
    </xf>
    <xf numFmtId="0" fontId="0" fillId="0" borderId="12" xfId="0" applyFill="1" applyBorder="1" applyAlignment="1">
      <alignment vertical="center" wrapText="1"/>
    </xf>
    <xf numFmtId="0" fontId="0" fillId="0" borderId="12" xfId="0" applyFill="1" applyBorder="1" applyAlignment="1">
      <alignment vertical="top" wrapText="1"/>
    </xf>
    <xf numFmtId="49" fontId="0" fillId="0" borderId="12" xfId="0" applyNumberFormat="1" applyFill="1" applyBorder="1" applyAlignment="1">
      <alignment vertical="top" wrapText="1"/>
    </xf>
    <xf numFmtId="0" fontId="3" fillId="0" borderId="12" xfId="0" applyFont="1" applyFill="1" applyBorder="1" applyAlignment="1">
      <alignment vertical="top"/>
    </xf>
    <xf numFmtId="0" fontId="4" fillId="0" borderId="12" xfId="0" applyFont="1" applyFill="1" applyBorder="1" applyAlignment="1">
      <alignment vertical="top"/>
    </xf>
    <xf numFmtId="0" fontId="11" fillId="0" borderId="12" xfId="0" applyFont="1" applyFill="1" applyBorder="1" applyAlignment="1">
      <alignment vertical="top" wrapText="1"/>
    </xf>
    <xf numFmtId="0" fontId="11" fillId="4" borderId="16" xfId="0" applyFont="1" applyFill="1" applyBorder="1" applyAlignment="1">
      <alignment vertical="top" wrapText="1"/>
    </xf>
    <xf numFmtId="0" fontId="11" fillId="4" borderId="17" xfId="0" applyFont="1" applyFill="1" applyBorder="1" applyAlignment="1">
      <alignment vertical="top" wrapText="1"/>
    </xf>
    <xf numFmtId="0" fontId="11" fillId="4" borderId="11" xfId="0" applyFont="1" applyFill="1" applyBorder="1" applyAlignment="1">
      <alignment vertical="center" wrapText="1"/>
    </xf>
    <xf numFmtId="0" fontId="11" fillId="4" borderId="1" xfId="0" applyFont="1" applyFill="1" applyBorder="1" applyAlignment="1">
      <alignment vertical="center" wrapText="1"/>
    </xf>
    <xf numFmtId="0" fontId="0" fillId="4" borderId="29" xfId="0" applyFill="1" applyBorder="1" applyAlignment="1">
      <alignment horizontal="left" vertical="top" wrapText="1"/>
    </xf>
    <xf numFmtId="0" fontId="0" fillId="4" borderId="27" xfId="0" applyFill="1" applyBorder="1" applyAlignment="1">
      <alignment horizontal="left" vertical="top" wrapText="1"/>
    </xf>
    <xf numFmtId="0" fontId="0" fillId="4" borderId="11" xfId="0" applyFill="1" applyBorder="1" applyAlignment="1">
      <alignment vertical="center" wrapText="1"/>
    </xf>
    <xf numFmtId="0" fontId="0" fillId="4" borderId="1" xfId="0" applyFill="1" applyBorder="1" applyAlignment="1">
      <alignment vertical="center" wrapText="1"/>
    </xf>
    <xf numFmtId="0" fontId="11" fillId="4" borderId="11" xfId="0" applyFont="1" applyFill="1" applyBorder="1" applyAlignment="1">
      <alignment vertical="top" wrapText="1"/>
    </xf>
    <xf numFmtId="0" fontId="11" fillId="4" borderId="1" xfId="0" applyFont="1" applyFill="1" applyBorder="1" applyAlignment="1">
      <alignment vertical="top" wrapText="1"/>
    </xf>
    <xf numFmtId="0" fontId="3" fillId="4" borderId="11" xfId="0" applyFont="1" applyFill="1" applyBorder="1" applyAlignment="1">
      <alignment vertical="center"/>
    </xf>
    <xf numFmtId="0" fontId="3" fillId="4" borderId="1" xfId="0" applyFont="1" applyFill="1" applyBorder="1" applyAlignment="1">
      <alignment vertical="center"/>
    </xf>
    <xf numFmtId="0" fontId="4" fillId="4" borderId="11" xfId="0" applyFont="1" applyFill="1" applyBorder="1" applyAlignment="1">
      <alignment vertical="center"/>
    </xf>
    <xf numFmtId="0" fontId="4" fillId="4" borderId="1" xfId="0" applyFont="1" applyFill="1" applyBorder="1" applyAlignment="1">
      <alignment vertical="center"/>
    </xf>
    <xf numFmtId="0" fontId="0" fillId="4" borderId="13" xfId="0" applyFill="1" applyBorder="1" applyAlignment="1">
      <alignment horizontal="left" vertical="center" wrapText="1"/>
    </xf>
    <xf numFmtId="0" fontId="0" fillId="4" borderId="21" xfId="0" applyFill="1" applyBorder="1" applyAlignment="1">
      <alignment horizontal="left" vertical="top" wrapText="1"/>
    </xf>
    <xf numFmtId="9" fontId="0" fillId="4" borderId="7" xfId="1" applyFont="1" applyFill="1" applyBorder="1" applyAlignment="1">
      <alignment horizontal="left" vertical="top" wrapText="1"/>
    </xf>
    <xf numFmtId="0" fontId="0" fillId="4" borderId="7" xfId="1" applyNumberFormat="1" applyFont="1" applyFill="1" applyBorder="1" applyAlignment="1">
      <alignment horizontal="left" vertical="top" wrapText="1"/>
    </xf>
    <xf numFmtId="0" fontId="0" fillId="4" borderId="6" xfId="1" applyNumberFormat="1" applyFont="1" applyFill="1" applyBorder="1" applyAlignment="1">
      <alignment horizontal="left" vertical="top" wrapText="1"/>
    </xf>
    <xf numFmtId="1" fontId="0" fillId="4" borderId="7" xfId="1" applyNumberFormat="1" applyFont="1" applyFill="1" applyBorder="1" applyAlignment="1">
      <alignment horizontal="left" vertical="top" wrapText="1"/>
    </xf>
    <xf numFmtId="0" fontId="7" fillId="4" borderId="7" xfId="0" applyFont="1" applyFill="1" applyBorder="1" applyAlignment="1">
      <alignment horizontal="left" vertical="top" wrapText="1"/>
    </xf>
    <xf numFmtId="2" fontId="0" fillId="4" borderId="7" xfId="0" applyNumberFormat="1" applyFill="1" applyBorder="1" applyAlignment="1">
      <alignment horizontal="left" vertical="top" wrapText="1"/>
    </xf>
    <xf numFmtId="1" fontId="0" fillId="4" borderId="7" xfId="0" applyNumberFormat="1" applyFill="1" applyBorder="1" applyAlignment="1">
      <alignment horizontal="left" vertical="top" wrapText="1"/>
    </xf>
    <xf numFmtId="0" fontId="11" fillId="0" borderId="11" xfId="0" applyNumberFormat="1" applyFont="1" applyFill="1" applyBorder="1" applyAlignment="1">
      <alignment horizontal="left" vertical="top" wrapText="1"/>
    </xf>
    <xf numFmtId="0" fontId="0" fillId="0" borderId="11" xfId="0" applyFill="1" applyBorder="1" applyAlignment="1">
      <alignment vertical="top" wrapText="1"/>
    </xf>
    <xf numFmtId="0" fontId="11" fillId="0" borderId="11" xfId="0" applyFont="1" applyFill="1" applyBorder="1" applyAlignment="1">
      <alignment vertical="top" wrapText="1"/>
    </xf>
    <xf numFmtId="0" fontId="10" fillId="0" borderId="11" xfId="0" applyFont="1" applyFill="1" applyBorder="1" applyAlignment="1">
      <alignment vertical="top" wrapText="1"/>
    </xf>
    <xf numFmtId="0" fontId="3" fillId="0" borderId="11" xfId="0" applyFont="1" applyFill="1" applyBorder="1" applyAlignment="1">
      <alignment vertical="center"/>
    </xf>
    <xf numFmtId="0" fontId="4" fillId="0" borderId="11" xfId="0" applyFont="1" applyFill="1" applyBorder="1" applyAlignment="1">
      <alignment vertical="center"/>
    </xf>
    <xf numFmtId="0" fontId="0" fillId="0" borderId="11" xfId="0" applyFill="1" applyBorder="1" applyAlignment="1">
      <alignment vertical="center" wrapText="1"/>
    </xf>
    <xf numFmtId="0" fontId="10" fillId="0" borderId="12" xfId="0" applyFont="1" applyFill="1" applyBorder="1" applyAlignment="1">
      <alignment vertical="center" wrapText="1"/>
    </xf>
    <xf numFmtId="0" fontId="11" fillId="3" borderId="6" xfId="0" applyNumberFormat="1" applyFont="1" applyFill="1" applyBorder="1" applyAlignment="1">
      <alignment horizontal="left" vertical="top" wrapText="1"/>
    </xf>
    <xf numFmtId="0" fontId="11" fillId="3" borderId="3" xfId="0"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11" fillId="0" borderId="33" xfId="0" applyFont="1" applyFill="1" applyBorder="1" applyAlignment="1">
      <alignment horizontal="left" vertical="top" wrapText="1"/>
    </xf>
    <xf numFmtId="0" fontId="0" fillId="0" borderId="34"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4" borderId="11" xfId="1" applyNumberFormat="1" applyFont="1" applyFill="1" applyBorder="1" applyAlignment="1">
      <alignment horizontal="left" vertical="top" wrapText="1"/>
    </xf>
    <xf numFmtId="49" fontId="0" fillId="0" borderId="26" xfId="0" applyNumberFormat="1" applyFill="1" applyBorder="1" applyAlignment="1">
      <alignment vertical="center" wrapText="1"/>
    </xf>
    <xf numFmtId="49" fontId="0" fillId="0" borderId="14" xfId="0" applyNumberFormat="1" applyFill="1" applyBorder="1" applyAlignment="1">
      <alignment vertical="center" wrapText="1"/>
    </xf>
    <xf numFmtId="49" fontId="0" fillId="0" borderId="15" xfId="0" applyNumberFormat="1" applyFill="1" applyBorder="1" applyAlignment="1">
      <alignment vertical="center" wrapText="1"/>
    </xf>
    <xf numFmtId="0" fontId="0" fillId="0" borderId="11" xfId="0" applyBorder="1" applyAlignment="1">
      <alignment horizontal="left" vertical="top" wrapText="1"/>
    </xf>
    <xf numFmtId="0" fontId="0" fillId="0" borderId="1" xfId="0" applyBorder="1" applyAlignment="1">
      <alignment horizontal="left" vertical="top" wrapText="1"/>
    </xf>
    <xf numFmtId="0" fontId="0" fillId="0" borderId="7" xfId="0" applyBorder="1" applyAlignment="1">
      <alignment horizontal="left" vertical="top" wrapText="1"/>
    </xf>
    <xf numFmtId="0" fontId="0" fillId="0" borderId="12" xfId="0" applyBorder="1" applyAlignment="1">
      <alignment horizontal="left" vertical="top" wrapText="1"/>
    </xf>
    <xf numFmtId="0" fontId="0" fillId="0" borderId="6" xfId="0" applyBorder="1" applyAlignment="1">
      <alignment horizontal="left" vertical="top" wrapText="1"/>
    </xf>
    <xf numFmtId="0" fontId="11" fillId="0" borderId="11" xfId="0" applyFont="1" applyBorder="1" applyAlignment="1">
      <alignment horizontal="left" vertical="top" wrapText="1"/>
    </xf>
    <xf numFmtId="0" fontId="11" fillId="0" borderId="1" xfId="0" applyFont="1" applyBorder="1" applyAlignment="1">
      <alignment horizontal="left" vertical="top" wrapText="1"/>
    </xf>
    <xf numFmtId="0" fontId="11" fillId="0" borderId="12" xfId="0" applyFont="1" applyBorder="1" applyAlignment="1">
      <alignment horizontal="left" vertical="top" wrapText="1"/>
    </xf>
    <xf numFmtId="0" fontId="0" fillId="0" borderId="1" xfId="0" applyBorder="1" applyAlignment="1">
      <alignment vertical="center" wrapText="1"/>
    </xf>
    <xf numFmtId="3" fontId="11" fillId="0" borderId="1" xfId="0" applyNumberFormat="1" applyFont="1" applyBorder="1" applyAlignment="1">
      <alignment horizontal="left" vertical="top" wrapText="1"/>
    </xf>
    <xf numFmtId="3" fontId="11" fillId="0" borderId="12" xfId="0" applyNumberFormat="1" applyFont="1"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4" xfId="0" applyBorder="1" applyAlignment="1">
      <alignment horizontal="left" vertical="top" wrapText="1"/>
    </xf>
    <xf numFmtId="0" fontId="0" fillId="0" borderId="15" xfId="0" applyBorder="1" applyAlignment="1">
      <alignment horizontal="left" vertical="top" wrapText="1"/>
    </xf>
    <xf numFmtId="0" fontId="0" fillId="0" borderId="3" xfId="0" applyBorder="1" applyAlignment="1">
      <alignment horizontal="left" vertical="top" wrapText="1"/>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0" fillId="0" borderId="28" xfId="0"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0" borderId="14" xfId="0" applyBorder="1" applyAlignment="1">
      <alignment vertical="center" wrapText="1"/>
    </xf>
    <xf numFmtId="4" fontId="11" fillId="0" borderId="1" xfId="0" applyNumberFormat="1" applyFont="1" applyBorder="1" applyAlignment="1">
      <alignment horizontal="left" vertical="top" wrapText="1"/>
    </xf>
    <xf numFmtId="0" fontId="6" fillId="5" borderId="35" xfId="0" applyFont="1" applyFill="1" applyBorder="1" applyAlignment="1">
      <alignment vertical="center" wrapText="1"/>
    </xf>
    <xf numFmtId="0" fontId="5" fillId="5" borderId="37" xfId="0" applyFont="1" applyFill="1" applyBorder="1" applyAlignment="1">
      <alignment horizontal="center" vertical="top" wrapText="1"/>
    </xf>
    <xf numFmtId="0" fontId="5" fillId="5" borderId="38" xfId="0" applyFont="1" applyFill="1" applyBorder="1" applyAlignment="1">
      <alignment horizontal="center" vertical="top" wrapText="1"/>
    </xf>
    <xf numFmtId="0" fontId="2" fillId="7" borderId="36" xfId="0" applyFont="1" applyFill="1" applyBorder="1" applyAlignment="1">
      <alignment horizontal="center" vertical="top" wrapText="1"/>
    </xf>
    <xf numFmtId="0" fontId="2" fillId="7" borderId="37" xfId="0" applyFont="1" applyFill="1" applyBorder="1" applyAlignment="1">
      <alignment horizontal="center" vertical="top" wrapText="1"/>
    </xf>
    <xf numFmtId="0" fontId="13" fillId="7" borderId="37" xfId="0" applyFont="1" applyFill="1" applyBorder="1" applyAlignment="1">
      <alignment horizontal="center" vertical="top" wrapText="1"/>
    </xf>
    <xf numFmtId="0" fontId="13" fillId="7" borderId="38" xfId="0" applyFont="1" applyFill="1" applyBorder="1" applyAlignment="1">
      <alignment horizontal="center" vertical="top" wrapText="1"/>
    </xf>
    <xf numFmtId="0" fontId="5" fillId="6" borderId="36" xfId="0" applyFont="1" applyFill="1" applyBorder="1" applyAlignment="1">
      <alignment horizontal="center" vertical="top" wrapText="1"/>
    </xf>
    <xf numFmtId="0" fontId="5" fillId="6" borderId="37" xfId="0" applyFont="1" applyFill="1" applyBorder="1" applyAlignment="1">
      <alignment horizontal="center" vertical="top" wrapText="1"/>
    </xf>
    <xf numFmtId="0" fontId="6" fillId="5" borderId="41" xfId="0" applyFont="1" applyFill="1" applyBorder="1" applyAlignment="1">
      <alignment horizontal="left" vertical="top" wrapText="1"/>
    </xf>
    <xf numFmtId="0" fontId="6" fillId="5" borderId="31" xfId="0" applyFont="1" applyFill="1" applyBorder="1" applyAlignment="1">
      <alignment horizontal="left" vertical="top" wrapText="1"/>
    </xf>
    <xf numFmtId="0" fontId="6" fillId="5" borderId="42" xfId="0" applyFont="1" applyFill="1" applyBorder="1" applyAlignment="1">
      <alignment horizontal="left" vertical="top" wrapText="1"/>
    </xf>
    <xf numFmtId="49" fontId="6" fillId="5" borderId="31" xfId="0" applyNumberFormat="1" applyFont="1" applyFill="1" applyBorder="1" applyAlignment="1">
      <alignment horizontal="left" vertical="top" wrapText="1"/>
    </xf>
    <xf numFmtId="49" fontId="6" fillId="5" borderId="42" xfId="0" applyNumberFormat="1" applyFont="1" applyFill="1" applyBorder="1" applyAlignment="1">
      <alignment horizontal="left" vertical="top" wrapText="1"/>
    </xf>
    <xf numFmtId="0" fontId="6" fillId="7" borderId="41" xfId="0" applyFont="1" applyFill="1" applyBorder="1" applyAlignment="1">
      <alignment horizontal="left" vertical="top" wrapText="1"/>
    </xf>
    <xf numFmtId="0" fontId="6" fillId="7" borderId="42" xfId="0" applyFont="1" applyFill="1" applyBorder="1" applyAlignment="1">
      <alignment horizontal="left" vertical="top" wrapText="1"/>
    </xf>
    <xf numFmtId="0" fontId="6" fillId="7" borderId="31" xfId="0" applyFont="1" applyFill="1" applyBorder="1" applyAlignment="1">
      <alignment horizontal="left" vertical="top" wrapText="1"/>
    </xf>
    <xf numFmtId="0" fontId="6" fillId="6" borderId="41" xfId="0" applyFont="1" applyFill="1" applyBorder="1" applyAlignment="1">
      <alignment horizontal="left" vertical="top" wrapText="1"/>
    </xf>
    <xf numFmtId="0" fontId="6" fillId="6" borderId="31" xfId="0" applyFont="1" applyFill="1" applyBorder="1" applyAlignment="1">
      <alignment horizontal="left" vertical="top" wrapText="1"/>
    </xf>
    <xf numFmtId="0" fontId="6" fillId="6" borderId="42" xfId="0" applyFont="1" applyFill="1" applyBorder="1" applyAlignment="1">
      <alignment horizontal="left" vertical="top" wrapText="1"/>
    </xf>
    <xf numFmtId="0" fontId="6" fillId="5" borderId="28" xfId="0" applyFont="1" applyFill="1" applyBorder="1" applyAlignment="1">
      <alignment vertical="center" wrapText="1"/>
    </xf>
    <xf numFmtId="0" fontId="6" fillId="5" borderId="1" xfId="0" applyFont="1" applyFill="1" applyBorder="1" applyAlignment="1">
      <alignment vertical="center" wrapText="1"/>
    </xf>
    <xf numFmtId="0" fontId="5" fillId="7" borderId="20" xfId="0" applyFont="1" applyFill="1" applyBorder="1" applyAlignment="1">
      <alignment horizontal="center" vertical="top" wrapText="1"/>
    </xf>
    <xf numFmtId="0" fontId="5" fillId="5" borderId="43" xfId="0" applyFont="1" applyFill="1" applyBorder="1" applyAlignment="1">
      <alignment horizontal="center" vertical="top" wrapText="1"/>
    </xf>
    <xf numFmtId="0" fontId="0" fillId="0" borderId="1" xfId="0" applyFill="1" applyBorder="1" applyAlignment="1">
      <alignment horizontal="left" vertical="center" wrapText="1"/>
    </xf>
    <xf numFmtId="0" fontId="11" fillId="0" borderId="12"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0" fillId="4" borderId="11" xfId="0" applyFill="1" applyBorder="1" applyAlignment="1">
      <alignment horizontal="left" vertical="center" wrapText="1"/>
    </xf>
    <xf numFmtId="0" fontId="19" fillId="7" borderId="8" xfId="0" applyFont="1" applyFill="1" applyBorder="1" applyAlignment="1">
      <alignment horizontal="center" vertical="top" wrapText="1"/>
    </xf>
    <xf numFmtId="0" fontId="19" fillId="7" borderId="9" xfId="0" applyFont="1" applyFill="1" applyBorder="1" applyAlignment="1">
      <alignment horizontal="center" vertical="top" wrapText="1"/>
    </xf>
    <xf numFmtId="0" fontId="19" fillId="7" borderId="39" xfId="0" applyFont="1" applyFill="1" applyBorder="1" applyAlignment="1">
      <alignment horizontal="center" vertical="top" wrapText="1"/>
    </xf>
    <xf numFmtId="0" fontId="19" fillId="7" borderId="40" xfId="0" applyFont="1" applyFill="1" applyBorder="1" applyAlignment="1">
      <alignment horizontal="center" vertical="top" wrapText="1"/>
    </xf>
    <xf numFmtId="0" fontId="17" fillId="6" borderId="8" xfId="0" applyFont="1" applyFill="1" applyBorder="1" applyAlignment="1">
      <alignment horizontal="center" vertical="top" wrapText="1"/>
    </xf>
    <xf numFmtId="0" fontId="18" fillId="6" borderId="9" xfId="0" applyFont="1" applyFill="1" applyBorder="1" applyAlignment="1">
      <alignment horizontal="center" vertical="top" wrapText="1"/>
    </xf>
    <xf numFmtId="0" fontId="18" fillId="6" borderId="20" xfId="0" applyFont="1" applyFill="1" applyBorder="1" applyAlignment="1">
      <alignment horizontal="center" vertical="top" wrapText="1"/>
    </xf>
    <xf numFmtId="0" fontId="19" fillId="7" borderId="22" xfId="0" applyFont="1" applyFill="1" applyBorder="1" applyAlignment="1">
      <alignment horizontal="center" vertical="top" wrapText="1"/>
    </xf>
    <xf numFmtId="0" fontId="19" fillId="7" borderId="20" xfId="0" applyFont="1" applyFill="1" applyBorder="1" applyAlignment="1">
      <alignment horizontal="center" vertical="top" wrapText="1"/>
    </xf>
    <xf numFmtId="0" fontId="17" fillId="6" borderId="1" xfId="0" applyFont="1" applyFill="1" applyBorder="1" applyAlignment="1">
      <alignment horizontal="center" vertical="top" wrapText="1"/>
    </xf>
    <xf numFmtId="0" fontId="17" fillId="6" borderId="36" xfId="0" applyFont="1" applyFill="1" applyBorder="1" applyAlignment="1">
      <alignment horizontal="center" vertical="center" wrapText="1"/>
    </xf>
    <xf numFmtId="0" fontId="17" fillId="6" borderId="37" xfId="0" applyFont="1" applyFill="1" applyBorder="1" applyAlignment="1">
      <alignment horizontal="center" vertical="center"/>
    </xf>
    <xf numFmtId="0" fontId="17" fillId="6" borderId="38"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120"/>
  <sheetViews>
    <sheetView tabSelected="1" topLeftCell="B1" zoomScale="60" zoomScaleNormal="60" workbookViewId="0">
      <pane ySplit="1" topLeftCell="A2" activePane="bottomLeft" state="frozen"/>
      <selection activeCell="B1" sqref="B1"/>
      <selection pane="bottomLeft" activeCell="BP33" sqref="BP33:BP34"/>
    </sheetView>
  </sheetViews>
  <sheetFormatPr defaultColWidth="9.21875" defaultRowHeight="15.6" x14ac:dyDescent="0.3"/>
  <cols>
    <col min="1" max="1" width="6.21875" style="4" hidden="1" customWidth="1"/>
    <col min="2" max="2" width="42.44140625" style="3" customWidth="1"/>
    <col min="3" max="3" width="26.21875" style="12" customWidth="1"/>
    <col min="4" max="8" width="23.44140625" style="12" customWidth="1"/>
    <col min="9" max="9" width="44.77734375" style="7" customWidth="1"/>
    <col min="10" max="10" width="43.5546875" style="7" customWidth="1"/>
    <col min="11" max="11" width="44.21875" style="7" customWidth="1"/>
    <col min="12" max="12" width="43.5546875" style="7" customWidth="1"/>
    <col min="13" max="13" width="42.21875" style="7" customWidth="1"/>
    <col min="14" max="14" width="35.44140625" style="7" customWidth="1"/>
    <col min="15" max="15" width="35.77734375" style="7" customWidth="1"/>
    <col min="16" max="16" width="41.5546875" style="7" customWidth="1"/>
    <col min="17" max="17" width="36" style="7" customWidth="1"/>
    <col min="18" max="18" width="36.77734375" style="7" customWidth="1"/>
    <col min="19" max="19" width="42.21875" style="7" customWidth="1"/>
    <col min="20" max="20" width="45.5546875" style="7" customWidth="1"/>
    <col min="21" max="21" width="26.21875" style="12" customWidth="1"/>
    <col min="22" max="22" width="23.44140625" style="12" customWidth="1"/>
    <col min="23" max="23" width="34" style="7" customWidth="1"/>
    <col min="24" max="24" width="34.21875" style="7" customWidth="1"/>
    <col min="25" max="25" width="30.21875" style="7" customWidth="1"/>
    <col min="26" max="26" width="29.21875" style="7" customWidth="1"/>
    <col min="27" max="27" width="29.44140625" style="7" customWidth="1"/>
    <col min="28" max="28" width="41.5546875" style="7" customWidth="1"/>
    <col min="29" max="30" width="39" style="7" customWidth="1"/>
    <col min="31" max="31" width="31.21875" style="7" customWidth="1"/>
    <col min="32" max="32" width="39" style="7" customWidth="1"/>
    <col min="33" max="33" width="29.21875" style="12" customWidth="1"/>
    <col min="34" max="34" width="31.77734375" style="7" customWidth="1"/>
    <col min="35" max="35" width="27.77734375" style="12" bestFit="1" customWidth="1"/>
    <col min="36" max="36" width="38.5546875" style="12" bestFit="1" customWidth="1"/>
    <col min="37" max="37" width="30.77734375" style="12" bestFit="1" customWidth="1"/>
    <col min="38" max="38" width="37.44140625" style="12" bestFit="1" customWidth="1"/>
    <col min="39" max="39" width="55.44140625" style="10" bestFit="1" customWidth="1"/>
    <col min="40" max="40" width="46" style="12" bestFit="1" customWidth="1"/>
    <col min="41" max="41" width="50.77734375" style="12" bestFit="1" customWidth="1"/>
    <col min="42" max="42" width="49.5546875" style="12" customWidth="1"/>
    <col min="43" max="43" width="37.77734375" style="12" bestFit="1" customWidth="1"/>
    <col min="44" max="44" width="37.5546875" style="12" bestFit="1" customWidth="1"/>
    <col min="45" max="45" width="41.77734375" style="3" bestFit="1" customWidth="1"/>
    <col min="46" max="46" width="36.77734375" style="3" bestFit="1" customWidth="1"/>
    <col min="47" max="47" width="35.21875" style="12" customWidth="1"/>
    <col min="48" max="48" width="43.77734375" style="12" customWidth="1"/>
    <col min="49" max="52" width="44.21875" style="10" customWidth="1"/>
    <col min="53" max="54" width="47.44140625" style="10" customWidth="1"/>
    <col min="55" max="55" width="18.21875" style="1" customWidth="1"/>
    <col min="56" max="56" width="16.77734375" style="1" bestFit="1" customWidth="1"/>
    <col min="57" max="57" width="18.21875" style="1" bestFit="1" customWidth="1"/>
    <col min="58" max="58" width="52.21875" style="10" bestFit="1" customWidth="1"/>
    <col min="59" max="59" width="53.44140625" style="10" bestFit="1" customWidth="1"/>
    <col min="60" max="60" width="53.5546875" style="10" bestFit="1" customWidth="1"/>
    <col min="61" max="62" width="53.44140625" style="10" bestFit="1" customWidth="1"/>
    <col min="63" max="64" width="54.5546875" style="10" bestFit="1" customWidth="1"/>
    <col min="65" max="65" width="54.5546875" style="10" customWidth="1"/>
    <col min="66" max="66" width="54.77734375" style="10" customWidth="1"/>
    <col min="67" max="67" width="54" style="10" bestFit="1" customWidth="1"/>
    <col min="68" max="68" width="25.77734375" style="10" customWidth="1"/>
    <col min="69" max="69" width="24" style="10" customWidth="1"/>
    <col min="70" max="70" width="54.5546875" style="10" bestFit="1" customWidth="1"/>
    <col min="71" max="71" width="54.5546875" style="10" customWidth="1"/>
    <col min="72" max="16384" width="9.21875" style="1"/>
  </cols>
  <sheetData>
    <row r="1" spans="1:71" s="5" customFormat="1" ht="78.599999999999994" thickBot="1" x14ac:dyDescent="0.35">
      <c r="A1" s="58" t="s">
        <v>0</v>
      </c>
      <c r="B1" s="61"/>
      <c r="C1" s="285" t="s">
        <v>317</v>
      </c>
      <c r="D1" s="286"/>
      <c r="E1" s="286"/>
      <c r="F1" s="286"/>
      <c r="G1" s="286"/>
      <c r="H1" s="287"/>
      <c r="I1" s="42" t="s">
        <v>35</v>
      </c>
      <c r="J1" s="43" t="s">
        <v>35</v>
      </c>
      <c r="K1" s="70" t="s">
        <v>102</v>
      </c>
      <c r="L1" s="71" t="s">
        <v>114</v>
      </c>
      <c r="M1" s="43" t="s">
        <v>121</v>
      </c>
      <c r="N1" s="43" t="s">
        <v>33</v>
      </c>
      <c r="O1" s="43" t="s">
        <v>205</v>
      </c>
      <c r="P1" s="43" t="s">
        <v>110</v>
      </c>
      <c r="Q1" s="43" t="s">
        <v>120</v>
      </c>
      <c r="R1" s="72" t="s">
        <v>132</v>
      </c>
      <c r="S1" s="43" t="s">
        <v>125</v>
      </c>
      <c r="T1" s="73" t="s">
        <v>42</v>
      </c>
      <c r="U1" s="288" t="s">
        <v>318</v>
      </c>
      <c r="V1" s="289"/>
      <c r="W1" s="108" t="s">
        <v>33</v>
      </c>
      <c r="X1" s="97" t="s">
        <v>33</v>
      </c>
      <c r="Y1" s="97" t="s">
        <v>365</v>
      </c>
      <c r="Z1" s="97" t="s">
        <v>365</v>
      </c>
      <c r="AA1" s="97" t="s">
        <v>110</v>
      </c>
      <c r="AB1" s="97" t="s">
        <v>110</v>
      </c>
      <c r="AC1" s="97" t="s">
        <v>120</v>
      </c>
      <c r="AD1" s="97" t="s">
        <v>120</v>
      </c>
      <c r="AE1" s="97" t="s">
        <v>132</v>
      </c>
      <c r="AF1" s="275" t="s">
        <v>132</v>
      </c>
      <c r="AG1" s="290" t="s">
        <v>316</v>
      </c>
      <c r="AH1" s="290"/>
      <c r="AI1" s="290"/>
      <c r="AJ1" s="290"/>
      <c r="AK1" s="290"/>
      <c r="AL1" s="290"/>
      <c r="AM1" s="276" t="s">
        <v>58</v>
      </c>
      <c r="AN1" s="254" t="s">
        <v>52</v>
      </c>
      <c r="AO1" s="255" t="s">
        <v>141</v>
      </c>
      <c r="AP1" s="254" t="s">
        <v>48</v>
      </c>
      <c r="AQ1" s="254" t="s">
        <v>159</v>
      </c>
      <c r="AR1" s="255" t="s">
        <v>143</v>
      </c>
      <c r="AS1" s="254" t="s">
        <v>55</v>
      </c>
      <c r="AT1" s="255" t="s">
        <v>54</v>
      </c>
      <c r="AU1" s="283" t="s">
        <v>127</v>
      </c>
      <c r="AV1" s="284"/>
      <c r="AW1" s="256" t="s">
        <v>52</v>
      </c>
      <c r="AX1" s="257" t="s">
        <v>52</v>
      </c>
      <c r="AY1" s="257" t="s">
        <v>51</v>
      </c>
      <c r="AZ1" s="257" t="s">
        <v>48</v>
      </c>
      <c r="BA1" s="258" t="s">
        <v>92</v>
      </c>
      <c r="BB1" s="259" t="s">
        <v>65</v>
      </c>
      <c r="BC1" s="291" t="s">
        <v>304</v>
      </c>
      <c r="BD1" s="292"/>
      <c r="BE1" s="293"/>
      <c r="BF1" s="260" t="s">
        <v>212</v>
      </c>
      <c r="BG1" s="261" t="s">
        <v>213</v>
      </c>
      <c r="BH1" s="261" t="s">
        <v>214</v>
      </c>
      <c r="BI1" s="261" t="s">
        <v>279</v>
      </c>
      <c r="BJ1" s="261" t="s">
        <v>281</v>
      </c>
      <c r="BK1" s="76" t="s">
        <v>228</v>
      </c>
      <c r="BL1" s="76" t="s">
        <v>229</v>
      </c>
      <c r="BM1" s="76" t="s">
        <v>289</v>
      </c>
      <c r="BN1" s="76" t="s">
        <v>230</v>
      </c>
      <c r="BO1" s="77" t="s">
        <v>231</v>
      </c>
      <c r="BP1" s="281" t="s">
        <v>305</v>
      </c>
      <c r="BQ1" s="282"/>
      <c r="BR1" s="97" t="s">
        <v>288</v>
      </c>
      <c r="BS1" s="98" t="s">
        <v>253</v>
      </c>
    </row>
    <row r="2" spans="1:71" ht="17.25" customHeight="1" thickBot="1" x14ac:dyDescent="0.35">
      <c r="A2" s="59">
        <v>13</v>
      </c>
      <c r="B2" s="62" t="s">
        <v>73</v>
      </c>
      <c r="C2" s="18" t="s">
        <v>10</v>
      </c>
      <c r="D2" s="13" t="s">
        <v>10</v>
      </c>
      <c r="E2" s="13" t="s">
        <v>10</v>
      </c>
      <c r="F2" s="13" t="s">
        <v>10</v>
      </c>
      <c r="G2" s="13" t="s">
        <v>10</v>
      </c>
      <c r="H2" s="41" t="s">
        <v>10</v>
      </c>
      <c r="I2" s="18" t="s">
        <v>10</v>
      </c>
      <c r="J2" s="13" t="s">
        <v>10</v>
      </c>
      <c r="K2" s="67" t="s">
        <v>10</v>
      </c>
      <c r="L2" s="13" t="s">
        <v>10</v>
      </c>
      <c r="M2" s="13" t="s">
        <v>10</v>
      </c>
      <c r="N2" s="13" t="s">
        <v>10</v>
      </c>
      <c r="O2" s="13" t="s">
        <v>10</v>
      </c>
      <c r="P2" s="13" t="s">
        <v>10</v>
      </c>
      <c r="Q2" s="13" t="s">
        <v>10</v>
      </c>
      <c r="R2" s="19" t="s">
        <v>10</v>
      </c>
      <c r="S2" s="13" t="s">
        <v>10</v>
      </c>
      <c r="T2" s="19" t="s">
        <v>10</v>
      </c>
      <c r="U2" s="109" t="s">
        <v>10</v>
      </c>
      <c r="V2" s="101" t="s">
        <v>10</v>
      </c>
      <c r="W2" s="100" t="s">
        <v>10</v>
      </c>
      <c r="X2" s="102" t="s">
        <v>10</v>
      </c>
      <c r="Y2" s="102" t="s">
        <v>10</v>
      </c>
      <c r="Z2" s="102" t="s">
        <v>10</v>
      </c>
      <c r="AA2" s="102" t="s">
        <v>10</v>
      </c>
      <c r="AB2" s="102" t="s">
        <v>10</v>
      </c>
      <c r="AC2" s="102" t="s">
        <v>10</v>
      </c>
      <c r="AD2" s="102" t="s">
        <v>10</v>
      </c>
      <c r="AE2" s="102" t="s">
        <v>10</v>
      </c>
      <c r="AF2" s="103" t="s">
        <v>10</v>
      </c>
      <c r="AG2" s="44" t="s">
        <v>5</v>
      </c>
      <c r="AH2" s="25" t="s">
        <v>5</v>
      </c>
      <c r="AI2" s="25" t="s">
        <v>5</v>
      </c>
      <c r="AJ2" s="25" t="s">
        <v>5</v>
      </c>
      <c r="AK2" s="25" t="s">
        <v>5</v>
      </c>
      <c r="AL2" s="25" t="s">
        <v>5</v>
      </c>
      <c r="AM2" s="13" t="s">
        <v>5</v>
      </c>
      <c r="AN2" s="13" t="s">
        <v>5</v>
      </c>
      <c r="AO2" s="13" t="s">
        <v>5</v>
      </c>
      <c r="AP2" s="13" t="s">
        <v>5</v>
      </c>
      <c r="AQ2" s="13" t="s">
        <v>5</v>
      </c>
      <c r="AR2" s="13" t="s">
        <v>5</v>
      </c>
      <c r="AS2" s="13" t="s">
        <v>5</v>
      </c>
      <c r="AT2" s="13" t="s">
        <v>5</v>
      </c>
      <c r="AU2" s="102" t="s">
        <v>5</v>
      </c>
      <c r="AV2" s="102" t="s">
        <v>5</v>
      </c>
      <c r="AW2" s="102" t="s">
        <v>5</v>
      </c>
      <c r="AX2" s="102" t="s">
        <v>5</v>
      </c>
      <c r="AY2" s="102" t="s">
        <v>5</v>
      </c>
      <c r="AZ2" s="102" t="s">
        <v>5</v>
      </c>
      <c r="BA2" s="102" t="s">
        <v>5</v>
      </c>
      <c r="BB2" s="102" t="s">
        <v>5</v>
      </c>
      <c r="BC2" s="78" t="s">
        <v>11</v>
      </c>
      <c r="BD2" s="78" t="s">
        <v>11</v>
      </c>
      <c r="BE2" s="78" t="s">
        <v>11</v>
      </c>
      <c r="BF2" s="274" t="s">
        <v>11</v>
      </c>
      <c r="BG2" s="274" t="s">
        <v>11</v>
      </c>
      <c r="BH2" s="274" t="s">
        <v>11</v>
      </c>
      <c r="BI2" s="274" t="s">
        <v>11</v>
      </c>
      <c r="BJ2" s="274" t="s">
        <v>11</v>
      </c>
      <c r="BK2" s="253" t="s">
        <v>11</v>
      </c>
      <c r="BL2" s="75" t="s">
        <v>11</v>
      </c>
      <c r="BM2" s="75" t="s">
        <v>11</v>
      </c>
      <c r="BN2" s="75" t="s">
        <v>11</v>
      </c>
      <c r="BO2" s="75" t="s">
        <v>11</v>
      </c>
      <c r="BP2" s="91" t="s">
        <v>11</v>
      </c>
      <c r="BQ2" s="92" t="s">
        <v>11</v>
      </c>
      <c r="BR2" s="92" t="s">
        <v>11</v>
      </c>
      <c r="BS2" s="99" t="s">
        <v>11</v>
      </c>
    </row>
    <row r="3" spans="1:71" ht="16.2" thickBot="1" x14ac:dyDescent="0.35">
      <c r="A3" s="59">
        <v>4</v>
      </c>
      <c r="B3" s="62" t="s">
        <v>74</v>
      </c>
      <c r="C3" s="28" t="s">
        <v>2</v>
      </c>
      <c r="D3" s="29" t="s">
        <v>2</v>
      </c>
      <c r="E3" s="29" t="s">
        <v>2</v>
      </c>
      <c r="F3" s="29" t="s">
        <v>2</v>
      </c>
      <c r="G3" s="29" t="s">
        <v>2</v>
      </c>
      <c r="H3" s="31" t="s">
        <v>2</v>
      </c>
      <c r="I3" s="18" t="s">
        <v>2</v>
      </c>
      <c r="J3" s="13" t="s">
        <v>2</v>
      </c>
      <c r="K3" s="45" t="s">
        <v>2</v>
      </c>
      <c r="L3" s="29" t="s">
        <v>2</v>
      </c>
      <c r="M3" s="29" t="s">
        <v>2</v>
      </c>
      <c r="N3" s="29" t="s">
        <v>2</v>
      </c>
      <c r="O3" s="29" t="s">
        <v>2</v>
      </c>
      <c r="P3" s="29" t="s">
        <v>2</v>
      </c>
      <c r="Q3" s="29" t="s">
        <v>2</v>
      </c>
      <c r="R3" s="30" t="s">
        <v>2</v>
      </c>
      <c r="S3" s="29" t="s">
        <v>2</v>
      </c>
      <c r="T3" s="30" t="s">
        <v>2</v>
      </c>
      <c r="U3" s="110" t="s">
        <v>3</v>
      </c>
      <c r="V3" s="105" t="s">
        <v>3</v>
      </c>
      <c r="W3" s="104" t="s">
        <v>3</v>
      </c>
      <c r="X3" s="106" t="s">
        <v>3</v>
      </c>
      <c r="Y3" s="106" t="s">
        <v>3</v>
      </c>
      <c r="Z3" s="106" t="s">
        <v>3</v>
      </c>
      <c r="AA3" s="106" t="s">
        <v>3</v>
      </c>
      <c r="AB3" s="106" t="s">
        <v>3</v>
      </c>
      <c r="AC3" s="106" t="s">
        <v>3</v>
      </c>
      <c r="AD3" s="106" t="s">
        <v>3</v>
      </c>
      <c r="AE3" s="106" t="s">
        <v>3</v>
      </c>
      <c r="AF3" s="107" t="s">
        <v>3</v>
      </c>
      <c r="AG3" s="45" t="s">
        <v>2</v>
      </c>
      <c r="AH3" s="29" t="s">
        <v>2</v>
      </c>
      <c r="AI3" s="29" t="s">
        <v>2</v>
      </c>
      <c r="AJ3" s="29" t="s">
        <v>2</v>
      </c>
      <c r="AK3" s="29" t="s">
        <v>2</v>
      </c>
      <c r="AL3" s="31" t="s">
        <v>2</v>
      </c>
      <c r="AM3" s="262" t="s">
        <v>2</v>
      </c>
      <c r="AN3" s="263" t="s">
        <v>2</v>
      </c>
      <c r="AO3" s="264" t="s">
        <v>2</v>
      </c>
      <c r="AP3" s="265" t="s">
        <v>2</v>
      </c>
      <c r="AQ3" s="265" t="s">
        <v>2</v>
      </c>
      <c r="AR3" s="266" t="s">
        <v>2</v>
      </c>
      <c r="AS3" s="263" t="s">
        <v>2</v>
      </c>
      <c r="AT3" s="264" t="s">
        <v>2</v>
      </c>
      <c r="AU3" s="267" t="s">
        <v>3</v>
      </c>
      <c r="AV3" s="268" t="s">
        <v>3</v>
      </c>
      <c r="AW3" s="267" t="s">
        <v>3</v>
      </c>
      <c r="AX3" s="269" t="s">
        <v>3</v>
      </c>
      <c r="AY3" s="269" t="s">
        <v>3</v>
      </c>
      <c r="AZ3" s="269" t="s">
        <v>3</v>
      </c>
      <c r="BA3" s="269" t="s">
        <v>3</v>
      </c>
      <c r="BB3" s="268" t="s">
        <v>3</v>
      </c>
      <c r="BC3" s="270" t="s">
        <v>2</v>
      </c>
      <c r="BD3" s="271" t="s">
        <v>2</v>
      </c>
      <c r="BE3" s="272" t="s">
        <v>2</v>
      </c>
      <c r="BF3" s="273" t="s">
        <v>2</v>
      </c>
      <c r="BG3" s="273" t="s">
        <v>2</v>
      </c>
      <c r="BH3" s="273" t="s">
        <v>2</v>
      </c>
      <c r="BI3" s="273" t="s">
        <v>2</v>
      </c>
      <c r="BJ3" s="273" t="s">
        <v>2</v>
      </c>
      <c r="BK3" s="75" t="s">
        <v>2</v>
      </c>
      <c r="BL3" s="75" t="s">
        <v>2</v>
      </c>
      <c r="BM3" s="75" t="s">
        <v>2</v>
      </c>
      <c r="BN3" s="75" t="s">
        <v>2</v>
      </c>
      <c r="BO3" s="75" t="s">
        <v>2</v>
      </c>
      <c r="BP3" s="93" t="s">
        <v>3</v>
      </c>
      <c r="BQ3" s="94" t="s">
        <v>3</v>
      </c>
      <c r="BR3" s="92" t="s">
        <v>3</v>
      </c>
      <c r="BS3" s="99" t="s">
        <v>3</v>
      </c>
    </row>
    <row r="4" spans="1:71" ht="16.2" thickBot="1" x14ac:dyDescent="0.35">
      <c r="A4" s="59">
        <v>1</v>
      </c>
      <c r="B4" s="62" t="s">
        <v>194</v>
      </c>
      <c r="C4" s="26" t="s">
        <v>195</v>
      </c>
      <c r="D4" s="27" t="s">
        <v>196</v>
      </c>
      <c r="E4" s="27" t="s">
        <v>197</v>
      </c>
      <c r="F4" s="27" t="s">
        <v>198</v>
      </c>
      <c r="G4" s="27" t="s">
        <v>199</v>
      </c>
      <c r="H4" s="32" t="s">
        <v>200</v>
      </c>
      <c r="I4" s="111" t="s">
        <v>196</v>
      </c>
      <c r="J4" s="112" t="s">
        <v>197</v>
      </c>
      <c r="K4" s="113" t="s">
        <v>197</v>
      </c>
      <c r="L4" s="114" t="s">
        <v>197</v>
      </c>
      <c r="M4" s="114" t="s">
        <v>197</v>
      </c>
      <c r="N4" s="114" t="s">
        <v>198</v>
      </c>
      <c r="O4" s="114" t="s">
        <v>198</v>
      </c>
      <c r="P4" s="114" t="s">
        <v>198</v>
      </c>
      <c r="Q4" s="114" t="s">
        <v>198</v>
      </c>
      <c r="R4" s="115" t="s">
        <v>198</v>
      </c>
      <c r="S4" s="114" t="s">
        <v>199</v>
      </c>
      <c r="T4" s="115" t="s">
        <v>200</v>
      </c>
      <c r="U4" s="203" t="s">
        <v>307</v>
      </c>
      <c r="V4" s="79" t="s">
        <v>308</v>
      </c>
      <c r="W4" s="136" t="s">
        <v>307</v>
      </c>
      <c r="X4" s="137" t="s">
        <v>308</v>
      </c>
      <c r="Y4" s="114" t="s">
        <v>307</v>
      </c>
      <c r="Z4" s="114" t="s">
        <v>308</v>
      </c>
      <c r="AA4" s="114" t="s">
        <v>307</v>
      </c>
      <c r="AB4" s="114" t="s">
        <v>308</v>
      </c>
      <c r="AC4" s="114" t="s">
        <v>307</v>
      </c>
      <c r="AD4" s="114" t="s">
        <v>308</v>
      </c>
      <c r="AE4" s="114" t="s">
        <v>307</v>
      </c>
      <c r="AF4" s="115" t="s">
        <v>308</v>
      </c>
      <c r="AG4" s="46" t="s">
        <v>153</v>
      </c>
      <c r="AH4" s="27" t="s">
        <v>154</v>
      </c>
      <c r="AI4" s="27" t="s">
        <v>155</v>
      </c>
      <c r="AJ4" s="27" t="s">
        <v>156</v>
      </c>
      <c r="AK4" s="27" t="s">
        <v>157</v>
      </c>
      <c r="AL4" s="32" t="s">
        <v>158</v>
      </c>
      <c r="AM4" s="141" t="s">
        <v>153</v>
      </c>
      <c r="AN4" s="114" t="s">
        <v>155</v>
      </c>
      <c r="AO4" s="114" t="s">
        <v>156</v>
      </c>
      <c r="AP4" s="142" t="s">
        <v>157</v>
      </c>
      <c r="AQ4" s="142" t="s">
        <v>157</v>
      </c>
      <c r="AR4" s="143" t="s">
        <v>157</v>
      </c>
      <c r="AS4" s="114" t="s">
        <v>158</v>
      </c>
      <c r="AT4" s="144" t="s">
        <v>158</v>
      </c>
      <c r="AU4" s="55" t="s">
        <v>309</v>
      </c>
      <c r="AV4" s="79" t="s">
        <v>310</v>
      </c>
      <c r="AW4" s="161" t="s">
        <v>309</v>
      </c>
      <c r="AX4" s="114" t="s">
        <v>310</v>
      </c>
      <c r="AY4" s="114" t="s">
        <v>310</v>
      </c>
      <c r="AZ4" s="114" t="s">
        <v>310</v>
      </c>
      <c r="BA4" s="114" t="s">
        <v>310</v>
      </c>
      <c r="BB4" s="144" t="s">
        <v>310</v>
      </c>
      <c r="BC4" s="32" t="s">
        <v>215</v>
      </c>
      <c r="BD4" s="32" t="s">
        <v>224</v>
      </c>
      <c r="BE4" s="32" t="s">
        <v>225</v>
      </c>
      <c r="BF4" s="226" t="s">
        <v>215</v>
      </c>
      <c r="BG4" s="226" t="s">
        <v>215</v>
      </c>
      <c r="BH4" s="226" t="s">
        <v>215</v>
      </c>
      <c r="BI4" s="226" t="s">
        <v>215</v>
      </c>
      <c r="BJ4" s="226" t="s">
        <v>215</v>
      </c>
      <c r="BK4" s="226" t="s">
        <v>232</v>
      </c>
      <c r="BL4" s="226" t="s">
        <v>232</v>
      </c>
      <c r="BM4" s="226" t="s">
        <v>233</v>
      </c>
      <c r="BN4" s="226" t="s">
        <v>233</v>
      </c>
      <c r="BO4" s="226" t="s">
        <v>225</v>
      </c>
      <c r="BP4" s="95" t="s">
        <v>299</v>
      </c>
      <c r="BQ4" s="96" t="s">
        <v>300</v>
      </c>
      <c r="BR4" s="227" t="s">
        <v>299</v>
      </c>
      <c r="BS4" s="228" t="s">
        <v>300</v>
      </c>
    </row>
    <row r="5" spans="1:71" ht="144.6" thickBot="1" x14ac:dyDescent="0.35">
      <c r="A5" s="59">
        <f>A4+1</f>
        <v>2</v>
      </c>
      <c r="B5" s="62" t="s">
        <v>75</v>
      </c>
      <c r="C5" s="20" t="s">
        <v>116</v>
      </c>
      <c r="D5" s="15" t="s">
        <v>363</v>
      </c>
      <c r="E5" s="14" t="s">
        <v>364</v>
      </c>
      <c r="F5" s="14" t="s">
        <v>8</v>
      </c>
      <c r="G5" s="14" t="s">
        <v>327</v>
      </c>
      <c r="H5" s="33" t="s">
        <v>328</v>
      </c>
      <c r="I5" s="116" t="s">
        <v>363</v>
      </c>
      <c r="J5" s="117" t="s">
        <v>364</v>
      </c>
      <c r="K5" s="117" t="s">
        <v>364</v>
      </c>
      <c r="L5" s="117" t="s">
        <v>364</v>
      </c>
      <c r="M5" s="117" t="s">
        <v>364</v>
      </c>
      <c r="N5" s="117" t="s">
        <v>8</v>
      </c>
      <c r="O5" s="117" t="s">
        <v>8</v>
      </c>
      <c r="P5" s="117" t="s">
        <v>8</v>
      </c>
      <c r="Q5" s="117" t="s">
        <v>8</v>
      </c>
      <c r="R5" s="119" t="s">
        <v>8</v>
      </c>
      <c r="S5" s="117" t="s">
        <v>327</v>
      </c>
      <c r="T5" s="119" t="s">
        <v>328</v>
      </c>
      <c r="U5" s="68" t="s">
        <v>12</v>
      </c>
      <c r="V5" s="74" t="s">
        <v>13</v>
      </c>
      <c r="W5" s="120" t="s">
        <v>12</v>
      </c>
      <c r="X5" s="117" t="s">
        <v>13</v>
      </c>
      <c r="Y5" s="117" t="s">
        <v>12</v>
      </c>
      <c r="Z5" s="117" t="s">
        <v>13</v>
      </c>
      <c r="AA5" s="117" t="s">
        <v>12</v>
      </c>
      <c r="AB5" s="117" t="s">
        <v>13</v>
      </c>
      <c r="AC5" s="117" t="s">
        <v>12</v>
      </c>
      <c r="AD5" s="117" t="s">
        <v>13</v>
      </c>
      <c r="AE5" s="117" t="s">
        <v>12</v>
      </c>
      <c r="AF5" s="119" t="s">
        <v>13</v>
      </c>
      <c r="AG5" s="47" t="s">
        <v>25</v>
      </c>
      <c r="AH5" s="14" t="s">
        <v>116</v>
      </c>
      <c r="AI5" s="14" t="s">
        <v>329</v>
      </c>
      <c r="AJ5" s="14" t="s">
        <v>330</v>
      </c>
      <c r="AK5" s="14" t="s">
        <v>331</v>
      </c>
      <c r="AL5" s="33" t="s">
        <v>28</v>
      </c>
      <c r="AM5" s="145" t="s">
        <v>25</v>
      </c>
      <c r="AN5" s="146" t="s">
        <v>332</v>
      </c>
      <c r="AO5" s="147" t="s">
        <v>330</v>
      </c>
      <c r="AP5" s="146" t="s">
        <v>333</v>
      </c>
      <c r="AQ5" s="146" t="s">
        <v>334</v>
      </c>
      <c r="AR5" s="148" t="s">
        <v>334</v>
      </c>
      <c r="AS5" s="117" t="s">
        <v>28</v>
      </c>
      <c r="AT5" s="149" t="s">
        <v>28</v>
      </c>
      <c r="AU5" s="40" t="s">
        <v>170</v>
      </c>
      <c r="AV5" s="74" t="s">
        <v>96</v>
      </c>
      <c r="AW5" s="145" t="s">
        <v>170</v>
      </c>
      <c r="AX5" s="147" t="s">
        <v>96</v>
      </c>
      <c r="AY5" s="147" t="s">
        <v>96</v>
      </c>
      <c r="AZ5" s="147" t="s">
        <v>96</v>
      </c>
      <c r="BA5" s="147" t="s">
        <v>96</v>
      </c>
      <c r="BB5" s="162" t="s">
        <v>96</v>
      </c>
      <c r="BC5" s="33" t="s">
        <v>8</v>
      </c>
      <c r="BD5" s="33" t="s">
        <v>226</v>
      </c>
      <c r="BE5" s="33" t="s">
        <v>227</v>
      </c>
      <c r="BF5" s="116" t="s">
        <v>8</v>
      </c>
      <c r="BG5" s="128" t="s">
        <v>8</v>
      </c>
      <c r="BH5" s="128" t="s">
        <v>8</v>
      </c>
      <c r="BI5" s="128" t="s">
        <v>8</v>
      </c>
      <c r="BJ5" s="128" t="s">
        <v>8</v>
      </c>
      <c r="BK5" s="128" t="s">
        <v>226</v>
      </c>
      <c r="BL5" s="128" t="s">
        <v>226</v>
      </c>
      <c r="BM5" s="128" t="s">
        <v>227</v>
      </c>
      <c r="BN5" s="128" t="s">
        <v>227</v>
      </c>
      <c r="BO5" s="129" t="s">
        <v>227</v>
      </c>
      <c r="BP5" s="188" t="s">
        <v>259</v>
      </c>
      <c r="BQ5" s="189" t="s">
        <v>254</v>
      </c>
      <c r="BR5" s="177" t="s">
        <v>259</v>
      </c>
      <c r="BS5" s="178" t="s">
        <v>254</v>
      </c>
    </row>
    <row r="6" spans="1:71" ht="29.4" thickBot="1" x14ac:dyDescent="0.35">
      <c r="A6" s="59">
        <v>3</v>
      </c>
      <c r="B6" s="62" t="s">
        <v>76</v>
      </c>
      <c r="C6" s="20" t="s">
        <v>17</v>
      </c>
      <c r="D6" s="14" t="s">
        <v>17</v>
      </c>
      <c r="E6" s="14" t="s">
        <v>17</v>
      </c>
      <c r="F6" s="14" t="s">
        <v>17</v>
      </c>
      <c r="G6" s="14" t="s">
        <v>17</v>
      </c>
      <c r="H6" s="33" t="s">
        <v>17</v>
      </c>
      <c r="I6" s="120" t="s">
        <v>9</v>
      </c>
      <c r="J6" s="117" t="s">
        <v>9</v>
      </c>
      <c r="K6" s="118" t="s">
        <v>9</v>
      </c>
      <c r="L6" s="117" t="s">
        <v>9</v>
      </c>
      <c r="M6" s="117" t="s">
        <v>9</v>
      </c>
      <c r="N6" s="117" t="s">
        <v>17</v>
      </c>
      <c r="O6" s="117" t="s">
        <v>17</v>
      </c>
      <c r="P6" s="117" t="s">
        <v>17</v>
      </c>
      <c r="Q6" s="117" t="s">
        <v>17</v>
      </c>
      <c r="R6" s="119" t="s">
        <v>17</v>
      </c>
      <c r="S6" s="117" t="s">
        <v>18</v>
      </c>
      <c r="T6" s="119" t="s">
        <v>17</v>
      </c>
      <c r="U6" s="68" t="s">
        <v>17</v>
      </c>
      <c r="V6" s="74" t="s">
        <v>17</v>
      </c>
      <c r="W6" s="120" t="s">
        <v>9</v>
      </c>
      <c r="X6" s="117" t="s">
        <v>9</v>
      </c>
      <c r="Y6" s="117" t="s">
        <v>9</v>
      </c>
      <c r="Z6" s="117" t="s">
        <v>9</v>
      </c>
      <c r="AA6" s="117" t="s">
        <v>9</v>
      </c>
      <c r="AB6" s="117" t="s">
        <v>9</v>
      </c>
      <c r="AC6" s="117" t="s">
        <v>9</v>
      </c>
      <c r="AD6" s="117" t="s">
        <v>9</v>
      </c>
      <c r="AE6" s="117" t="s">
        <v>9</v>
      </c>
      <c r="AF6" s="119" t="s">
        <v>9</v>
      </c>
      <c r="AG6" s="47" t="s">
        <v>17</v>
      </c>
      <c r="AH6" s="14" t="s">
        <v>17</v>
      </c>
      <c r="AI6" s="14" t="s">
        <v>17</v>
      </c>
      <c r="AJ6" s="14" t="s">
        <v>17</v>
      </c>
      <c r="AK6" s="14" t="s">
        <v>17</v>
      </c>
      <c r="AL6" s="33" t="s">
        <v>17</v>
      </c>
      <c r="AM6" s="145" t="s">
        <v>9</v>
      </c>
      <c r="AN6" s="147" t="s">
        <v>9</v>
      </c>
      <c r="AO6" s="147" t="s">
        <v>9</v>
      </c>
      <c r="AP6" s="147" t="s">
        <v>17</v>
      </c>
      <c r="AQ6" s="147" t="s">
        <v>17</v>
      </c>
      <c r="AR6" s="150" t="s">
        <v>17</v>
      </c>
      <c r="AS6" s="147" t="s">
        <v>29</v>
      </c>
      <c r="AT6" s="150" t="s">
        <v>29</v>
      </c>
      <c r="AU6" s="40" t="s">
        <v>17</v>
      </c>
      <c r="AV6" s="74" t="s">
        <v>17</v>
      </c>
      <c r="AW6" s="116" t="s">
        <v>9</v>
      </c>
      <c r="AX6" s="128" t="s">
        <v>9</v>
      </c>
      <c r="AY6" s="128" t="s">
        <v>9</v>
      </c>
      <c r="AZ6" s="128" t="s">
        <v>9</v>
      </c>
      <c r="BA6" s="128" t="s">
        <v>9</v>
      </c>
      <c r="BB6" s="129" t="s">
        <v>9</v>
      </c>
      <c r="BC6" s="34" t="s">
        <v>17</v>
      </c>
      <c r="BD6" s="34" t="s">
        <v>17</v>
      </c>
      <c r="BE6" s="34" t="s">
        <v>17</v>
      </c>
      <c r="BF6" s="116" t="s">
        <v>17</v>
      </c>
      <c r="BG6" s="128" t="s">
        <v>17</v>
      </c>
      <c r="BH6" s="128" t="s">
        <v>17</v>
      </c>
      <c r="BI6" s="128" t="s">
        <v>17</v>
      </c>
      <c r="BJ6" s="128" t="s">
        <v>17</v>
      </c>
      <c r="BK6" s="128" t="s">
        <v>17</v>
      </c>
      <c r="BL6" s="128" t="s">
        <v>17</v>
      </c>
      <c r="BM6" s="128" t="s">
        <v>17</v>
      </c>
      <c r="BN6" s="128" t="s">
        <v>17</v>
      </c>
      <c r="BO6" s="129" t="s">
        <v>17</v>
      </c>
      <c r="BP6" s="190" t="s">
        <v>17</v>
      </c>
      <c r="BQ6" s="191" t="s">
        <v>17</v>
      </c>
      <c r="BR6" s="176" t="s">
        <v>17</v>
      </c>
      <c r="BS6" s="179" t="s">
        <v>17</v>
      </c>
    </row>
    <row r="7" spans="1:71" ht="16.2" thickBot="1" x14ac:dyDescent="0.35">
      <c r="A7" s="59">
        <v>5</v>
      </c>
      <c r="B7" s="62" t="s">
        <v>77</v>
      </c>
      <c r="C7" s="20">
        <v>0</v>
      </c>
      <c r="D7" s="14">
        <v>0</v>
      </c>
      <c r="E7" s="14">
        <v>0</v>
      </c>
      <c r="F7" s="14">
        <v>0</v>
      </c>
      <c r="G7" s="14">
        <v>0</v>
      </c>
      <c r="H7" s="33">
        <v>0</v>
      </c>
      <c r="I7" s="120">
        <v>0</v>
      </c>
      <c r="J7" s="117">
        <v>0</v>
      </c>
      <c r="K7" s="118">
        <v>0</v>
      </c>
      <c r="L7" s="117">
        <v>0</v>
      </c>
      <c r="M7" s="117">
        <v>0</v>
      </c>
      <c r="N7" s="117">
        <v>0</v>
      </c>
      <c r="O7" s="117">
        <v>0</v>
      </c>
      <c r="P7" s="117">
        <v>0</v>
      </c>
      <c r="Q7" s="117">
        <v>0</v>
      </c>
      <c r="R7" s="119">
        <v>0</v>
      </c>
      <c r="S7" s="117">
        <v>0</v>
      </c>
      <c r="T7" s="119">
        <v>0</v>
      </c>
      <c r="U7" s="205">
        <f>(AE7+W7+Y7+AC7+AA7)/5</f>
        <v>0</v>
      </c>
      <c r="V7" s="206">
        <f>(AF7+X7+Z7+AD7+AB7)/5</f>
        <v>0</v>
      </c>
      <c r="W7" s="122">
        <v>0</v>
      </c>
      <c r="X7" s="123">
        <v>0</v>
      </c>
      <c r="Y7" s="123">
        <v>0</v>
      </c>
      <c r="Z7" s="123">
        <v>0</v>
      </c>
      <c r="AA7" s="126">
        <v>0</v>
      </c>
      <c r="AB7" s="126">
        <v>0</v>
      </c>
      <c r="AC7" s="123">
        <v>0</v>
      </c>
      <c r="AD7" s="123">
        <v>0</v>
      </c>
      <c r="AE7" s="123">
        <v>0</v>
      </c>
      <c r="AF7" s="127">
        <v>0</v>
      </c>
      <c r="AG7" s="48">
        <v>0</v>
      </c>
      <c r="AH7" s="15">
        <f>SUM(AI7:AK7)</f>
        <v>0</v>
      </c>
      <c r="AI7" s="15">
        <v>0</v>
      </c>
      <c r="AJ7" s="15">
        <f>AO7</f>
        <v>0</v>
      </c>
      <c r="AK7" s="15">
        <v>0</v>
      </c>
      <c r="AL7" s="34">
        <v>0</v>
      </c>
      <c r="AM7" s="120">
        <v>0</v>
      </c>
      <c r="AN7" s="117">
        <v>0</v>
      </c>
      <c r="AO7" s="117">
        <v>0</v>
      </c>
      <c r="AP7" s="117">
        <v>0</v>
      </c>
      <c r="AQ7" s="117">
        <v>0</v>
      </c>
      <c r="AR7" s="149">
        <v>0</v>
      </c>
      <c r="AS7" s="117">
        <v>0</v>
      </c>
      <c r="AT7" s="149">
        <v>0</v>
      </c>
      <c r="AU7" s="225">
        <f>AW7</f>
        <v>0</v>
      </c>
      <c r="AV7" s="206">
        <f>(AY7+AX7+AZ7+BA7+BB7)/5</f>
        <v>0</v>
      </c>
      <c r="AW7" s="221">
        <v>0</v>
      </c>
      <c r="AX7" s="224">
        <v>0</v>
      </c>
      <c r="AY7" s="224">
        <v>0</v>
      </c>
      <c r="AZ7" s="224">
        <v>0</v>
      </c>
      <c r="BA7" s="224">
        <v>0</v>
      </c>
      <c r="BB7" s="223">
        <v>0</v>
      </c>
      <c r="BC7" s="33">
        <v>0</v>
      </c>
      <c r="BD7" s="33">
        <v>0</v>
      </c>
      <c r="BE7" s="33">
        <v>0</v>
      </c>
      <c r="BF7" s="116">
        <v>0</v>
      </c>
      <c r="BG7" s="117">
        <v>0</v>
      </c>
      <c r="BH7" s="128">
        <v>0</v>
      </c>
      <c r="BI7" s="128">
        <v>0</v>
      </c>
      <c r="BJ7" s="128">
        <v>0</v>
      </c>
      <c r="BK7" s="117">
        <v>0</v>
      </c>
      <c r="BL7" s="117">
        <v>0</v>
      </c>
      <c r="BM7" s="117">
        <v>0</v>
      </c>
      <c r="BN7" s="117">
        <v>0</v>
      </c>
      <c r="BO7" s="119">
        <v>0</v>
      </c>
      <c r="BP7" s="279">
        <f>BR7</f>
        <v>0</v>
      </c>
      <c r="BQ7" s="52">
        <f>BS7</f>
        <v>0</v>
      </c>
      <c r="BR7" s="128">
        <v>0</v>
      </c>
      <c r="BS7" s="129">
        <v>0</v>
      </c>
    </row>
    <row r="8" spans="1:71" s="2" customFormat="1" ht="16.2" thickBot="1" x14ac:dyDescent="0.35">
      <c r="A8" s="59">
        <v>6</v>
      </c>
      <c r="B8" s="62" t="s">
        <v>78</v>
      </c>
      <c r="C8" s="20" t="s">
        <v>4</v>
      </c>
      <c r="D8" s="14" t="s">
        <v>4</v>
      </c>
      <c r="E8" s="14" t="s">
        <v>4</v>
      </c>
      <c r="F8" s="14" t="s">
        <v>4</v>
      </c>
      <c r="G8" s="14" t="s">
        <v>4</v>
      </c>
      <c r="H8" s="33" t="s">
        <v>4</v>
      </c>
      <c r="I8" s="120" t="s">
        <v>4</v>
      </c>
      <c r="J8" s="117" t="s">
        <v>4</v>
      </c>
      <c r="K8" s="118" t="s">
        <v>4</v>
      </c>
      <c r="L8" s="117" t="s">
        <v>4</v>
      </c>
      <c r="M8" s="117" t="s">
        <v>4</v>
      </c>
      <c r="N8" s="121" t="s">
        <v>4</v>
      </c>
      <c r="O8" s="117" t="s">
        <v>4</v>
      </c>
      <c r="P8" s="117" t="s">
        <v>4</v>
      </c>
      <c r="Q8" s="117" t="s">
        <v>4</v>
      </c>
      <c r="R8" s="119" t="s">
        <v>4</v>
      </c>
      <c r="S8" s="117" t="s">
        <v>4</v>
      </c>
      <c r="T8" s="119" t="s">
        <v>4</v>
      </c>
      <c r="U8" s="205" t="s">
        <v>4</v>
      </c>
      <c r="V8" s="206" t="s">
        <v>4</v>
      </c>
      <c r="W8" s="116" t="s">
        <v>4</v>
      </c>
      <c r="X8" s="116" t="s">
        <v>4</v>
      </c>
      <c r="Y8" s="116" t="s">
        <v>4</v>
      </c>
      <c r="Z8" s="116" t="s">
        <v>4</v>
      </c>
      <c r="AA8" s="116" t="s">
        <v>4</v>
      </c>
      <c r="AB8" s="116" t="s">
        <v>4</v>
      </c>
      <c r="AC8" s="222" t="s">
        <v>4</v>
      </c>
      <c r="AD8" s="128" t="s">
        <v>4</v>
      </c>
      <c r="AE8" s="128" t="s">
        <v>4</v>
      </c>
      <c r="AF8" s="128" t="s">
        <v>4</v>
      </c>
      <c r="AG8" s="47" t="s">
        <v>4</v>
      </c>
      <c r="AH8" s="14" t="s">
        <v>4</v>
      </c>
      <c r="AI8" s="14" t="s">
        <v>4</v>
      </c>
      <c r="AJ8" s="14" t="s">
        <v>4</v>
      </c>
      <c r="AK8" s="14" t="s">
        <v>4</v>
      </c>
      <c r="AL8" s="33" t="s">
        <v>4</v>
      </c>
      <c r="AM8" s="145" t="s">
        <v>4</v>
      </c>
      <c r="AN8" s="147" t="s">
        <v>4</v>
      </c>
      <c r="AO8" s="147" t="s">
        <v>4</v>
      </c>
      <c r="AP8" s="147" t="s">
        <v>4</v>
      </c>
      <c r="AQ8" s="147" t="s">
        <v>4</v>
      </c>
      <c r="AR8" s="150" t="s">
        <v>4</v>
      </c>
      <c r="AS8" s="151" t="s">
        <v>4</v>
      </c>
      <c r="AT8" s="152" t="s">
        <v>4</v>
      </c>
      <c r="AU8" s="80" t="s">
        <v>4</v>
      </c>
      <c r="AV8" s="81" t="s">
        <v>4</v>
      </c>
      <c r="AW8" s="222" t="s">
        <v>4</v>
      </c>
      <c r="AX8" s="128" t="s">
        <v>4</v>
      </c>
      <c r="AY8" s="128" t="s">
        <v>4</v>
      </c>
      <c r="AZ8" s="128" t="s">
        <v>4</v>
      </c>
      <c r="BA8" s="128" t="s">
        <v>4</v>
      </c>
      <c r="BB8" s="134" t="s">
        <v>4</v>
      </c>
      <c r="BC8" s="33" t="s">
        <v>4</v>
      </c>
      <c r="BD8" s="33" t="s">
        <v>4</v>
      </c>
      <c r="BE8" s="33" t="s">
        <v>4</v>
      </c>
      <c r="BF8" s="116" t="s">
        <v>4</v>
      </c>
      <c r="BG8" s="117" t="s">
        <v>4</v>
      </c>
      <c r="BH8" s="128" t="s">
        <v>4</v>
      </c>
      <c r="BI8" s="128" t="s">
        <v>4</v>
      </c>
      <c r="BJ8" s="128" t="s">
        <v>4</v>
      </c>
      <c r="BK8" s="117" t="s">
        <v>4</v>
      </c>
      <c r="BL8" s="117" t="s">
        <v>4</v>
      </c>
      <c r="BM8" s="117" t="s">
        <v>4</v>
      </c>
      <c r="BN8" s="117" t="s">
        <v>4</v>
      </c>
      <c r="BO8" s="119" t="s">
        <v>4</v>
      </c>
      <c r="BP8" s="280" t="s">
        <v>4</v>
      </c>
      <c r="BQ8" s="52" t="s">
        <v>4</v>
      </c>
      <c r="BR8" s="277" t="s">
        <v>4</v>
      </c>
      <c r="BS8" s="278" t="s">
        <v>4</v>
      </c>
    </row>
    <row r="9" spans="1:71" ht="29.4" thickBot="1" x14ac:dyDescent="0.35">
      <c r="A9" s="59">
        <v>7</v>
      </c>
      <c r="B9" s="62" t="s">
        <v>191</v>
      </c>
      <c r="C9" s="20">
        <f>D9+E9</f>
        <v>455</v>
      </c>
      <c r="D9" s="57">
        <f>I9</f>
        <v>80</v>
      </c>
      <c r="E9" s="57">
        <f>J9+K9+L9+M9</f>
        <v>375</v>
      </c>
      <c r="F9" s="57">
        <f>N9+O9+P9+Q9+R9</f>
        <v>278</v>
      </c>
      <c r="G9" s="57">
        <f>S9</f>
        <v>20</v>
      </c>
      <c r="H9" s="66">
        <f>T9</f>
        <v>23</v>
      </c>
      <c r="I9" s="122">
        <v>80</v>
      </c>
      <c r="J9" s="123">
        <v>40</v>
      </c>
      <c r="K9" s="124">
        <v>60</v>
      </c>
      <c r="L9" s="123">
        <v>135</v>
      </c>
      <c r="M9" s="123">
        <v>140</v>
      </c>
      <c r="N9" s="123">
        <v>120</v>
      </c>
      <c r="O9" s="125">
        <v>0</v>
      </c>
      <c r="P9" s="123">
        <v>8</v>
      </c>
      <c r="Q9" s="123">
        <v>100</v>
      </c>
      <c r="R9" s="119">
        <v>50</v>
      </c>
      <c r="S9" s="126">
        <v>20</v>
      </c>
      <c r="T9" s="127">
        <v>23</v>
      </c>
      <c r="U9" s="204" t="s">
        <v>4</v>
      </c>
      <c r="V9" s="81" t="s">
        <v>4</v>
      </c>
      <c r="W9" s="120" t="s">
        <v>4</v>
      </c>
      <c r="X9" s="117" t="s">
        <v>4</v>
      </c>
      <c r="Y9" s="117" t="s">
        <v>4</v>
      </c>
      <c r="Z9" s="117" t="s">
        <v>4</v>
      </c>
      <c r="AA9" s="117" t="s">
        <v>4</v>
      </c>
      <c r="AB9" s="117" t="s">
        <v>4</v>
      </c>
      <c r="AC9" s="117" t="s">
        <v>4</v>
      </c>
      <c r="AD9" s="117" t="s">
        <v>4</v>
      </c>
      <c r="AE9" s="117" t="s">
        <v>4</v>
      </c>
      <c r="AF9" s="119" t="s">
        <v>4</v>
      </c>
      <c r="AG9" s="48">
        <f>AM9</f>
        <v>15</v>
      </c>
      <c r="AH9" s="15">
        <f>SUM(AI9:AK9)</f>
        <v>538</v>
      </c>
      <c r="AI9" s="15" t="str">
        <f>AN9</f>
        <v xml:space="preserve">70
 </v>
      </c>
      <c r="AJ9" s="15">
        <f>AO9</f>
        <v>48</v>
      </c>
      <c r="AK9" s="15">
        <f>AP9+AQ9+AR9</f>
        <v>490</v>
      </c>
      <c r="AL9" s="34">
        <f>AS9+AT9</f>
        <v>2</v>
      </c>
      <c r="AM9" s="145">
        <v>15</v>
      </c>
      <c r="AN9" s="147" t="s">
        <v>137</v>
      </c>
      <c r="AO9" s="147">
        <v>48</v>
      </c>
      <c r="AP9" s="147">
        <v>140</v>
      </c>
      <c r="AQ9" s="147">
        <v>250</v>
      </c>
      <c r="AR9" s="150">
        <v>100</v>
      </c>
      <c r="AS9" s="147">
        <v>1</v>
      </c>
      <c r="AT9" s="150">
        <v>1</v>
      </c>
      <c r="AU9" s="80" t="s">
        <v>4</v>
      </c>
      <c r="AV9" s="81" t="s">
        <v>4</v>
      </c>
      <c r="AW9" s="145" t="s">
        <v>4</v>
      </c>
      <c r="AX9" s="147" t="s">
        <v>4</v>
      </c>
      <c r="AY9" s="147" t="s">
        <v>4</v>
      </c>
      <c r="AZ9" s="147" t="s">
        <v>4</v>
      </c>
      <c r="BA9" s="147" t="s">
        <v>4</v>
      </c>
      <c r="BB9" s="162" t="s">
        <v>4</v>
      </c>
      <c r="BC9" s="219">
        <f>BF9+BG9+BH9+BI9+BJ9</f>
        <v>124</v>
      </c>
      <c r="BD9" s="33">
        <f>BK9+BL9</f>
        <v>2</v>
      </c>
      <c r="BE9" s="33">
        <f>BM9+BN9+BO9</f>
        <v>190</v>
      </c>
      <c r="BF9" s="211">
        <v>30</v>
      </c>
      <c r="BG9" s="126">
        <v>50</v>
      </c>
      <c r="BH9" s="126">
        <v>20</v>
      </c>
      <c r="BI9" s="126">
        <v>4</v>
      </c>
      <c r="BJ9" s="126">
        <v>20</v>
      </c>
      <c r="BK9" s="117">
        <v>2</v>
      </c>
      <c r="BL9" s="117">
        <v>0</v>
      </c>
      <c r="BM9" s="117">
        <v>50</v>
      </c>
      <c r="BN9" s="117">
        <v>40</v>
      </c>
      <c r="BO9" s="119">
        <v>100</v>
      </c>
      <c r="BP9" s="40" t="s">
        <v>4</v>
      </c>
      <c r="BQ9" s="52" t="s">
        <v>4</v>
      </c>
      <c r="BR9" s="175" t="s">
        <v>4</v>
      </c>
      <c r="BS9" s="179" t="s">
        <v>4</v>
      </c>
    </row>
    <row r="10" spans="1:71" ht="90.75" customHeight="1" thickBot="1" x14ac:dyDescent="0.35">
      <c r="A10" s="59">
        <v>8</v>
      </c>
      <c r="B10" s="62" t="s">
        <v>79</v>
      </c>
      <c r="C10" s="20">
        <f>D10+E10</f>
        <v>2065</v>
      </c>
      <c r="D10" s="57">
        <f>I10</f>
        <v>280</v>
      </c>
      <c r="E10" s="57">
        <f>J10+K10+L10+M10</f>
        <v>1785</v>
      </c>
      <c r="F10" s="57">
        <f>N10+O10+P10+Q10+R10</f>
        <v>898</v>
      </c>
      <c r="G10" s="57">
        <f>S10</f>
        <v>120</v>
      </c>
      <c r="H10" s="66">
        <f>T10</f>
        <v>130</v>
      </c>
      <c r="I10" s="120">
        <v>280</v>
      </c>
      <c r="J10" s="117">
        <v>140</v>
      </c>
      <c r="K10" s="118">
        <v>210</v>
      </c>
      <c r="L10" s="117">
        <v>945</v>
      </c>
      <c r="M10" s="117">
        <v>490</v>
      </c>
      <c r="N10" s="117">
        <v>420</v>
      </c>
      <c r="O10" s="117">
        <v>250</v>
      </c>
      <c r="P10" s="117">
        <v>28</v>
      </c>
      <c r="Q10" s="117">
        <v>130</v>
      </c>
      <c r="R10" s="119">
        <v>70</v>
      </c>
      <c r="S10" s="128">
        <v>120</v>
      </c>
      <c r="T10" s="129">
        <v>130</v>
      </c>
      <c r="U10" s="207">
        <f>AE10+W10+Y10+AC10+AA10</f>
        <v>729.09999999999991</v>
      </c>
      <c r="V10" s="83">
        <f>AF10+X10+Z10+AD10+AB10</f>
        <v>374.54</v>
      </c>
      <c r="W10" s="138">
        <f>420*0.82</f>
        <v>344.4</v>
      </c>
      <c r="X10" s="126">
        <f>420*0.35</f>
        <v>147</v>
      </c>
      <c r="Y10" s="123">
        <f>250*82/100</f>
        <v>205</v>
      </c>
      <c r="Z10" s="125">
        <f>250*35/100</f>
        <v>87.5</v>
      </c>
      <c r="AA10" s="139">
        <f>28</f>
        <v>28</v>
      </c>
      <c r="AB10" s="139">
        <f>28*83/100</f>
        <v>23.24</v>
      </c>
      <c r="AC10" s="125">
        <f>130*86/100</f>
        <v>111.8</v>
      </c>
      <c r="AD10" s="139">
        <f>130*71/100</f>
        <v>92.3</v>
      </c>
      <c r="AE10" s="125">
        <f>70*57/100</f>
        <v>39.9</v>
      </c>
      <c r="AF10" s="140">
        <f>70*35/100</f>
        <v>24.5</v>
      </c>
      <c r="AG10" s="48">
        <f>AM10</f>
        <v>15</v>
      </c>
      <c r="AH10" s="15">
        <f>SUM(AI10:AK10)</f>
        <v>1858</v>
      </c>
      <c r="AI10" s="15" t="str">
        <f>AN10</f>
        <v xml:space="preserve">340
 </v>
      </c>
      <c r="AJ10" s="15">
        <f>AO10</f>
        <v>168</v>
      </c>
      <c r="AK10" s="15">
        <f>AP10+AQ10+AR10</f>
        <v>1690</v>
      </c>
      <c r="AL10" s="34">
        <f>AS10+AT10</f>
        <v>3</v>
      </c>
      <c r="AM10" s="145">
        <v>15</v>
      </c>
      <c r="AN10" s="117" t="s">
        <v>138</v>
      </c>
      <c r="AO10" s="117">
        <v>168</v>
      </c>
      <c r="AP10" s="117">
        <v>490</v>
      </c>
      <c r="AQ10" s="117">
        <v>700</v>
      </c>
      <c r="AR10" s="149">
        <v>500</v>
      </c>
      <c r="AS10" s="117">
        <v>1</v>
      </c>
      <c r="AT10" s="149">
        <v>2</v>
      </c>
      <c r="AU10" s="82">
        <f>AW10</f>
        <v>146.19999999999999</v>
      </c>
      <c r="AV10" s="83">
        <f>AY10+AX10+AZ10+BA10+BB10</f>
        <v>1381.8200000000002</v>
      </c>
      <c r="AW10" s="163">
        <f>340*43/100</f>
        <v>146.19999999999999</v>
      </c>
      <c r="AX10" s="164">
        <f>340*84/100</f>
        <v>285.60000000000002</v>
      </c>
      <c r="AY10" s="164">
        <f>168*59/100</f>
        <v>99.12</v>
      </c>
      <c r="AZ10" s="139">
        <f>490*59/100</f>
        <v>289.10000000000002</v>
      </c>
      <c r="BA10" s="147">
        <f>700*59/100</f>
        <v>413</v>
      </c>
      <c r="BB10" s="162">
        <f>500*59/100</f>
        <v>295</v>
      </c>
      <c r="BC10" s="14">
        <f>BF10+BG10+BH10+BI10+BJ10</f>
        <v>475</v>
      </c>
      <c r="BD10" s="14">
        <f>BK10+BL10</f>
        <v>3</v>
      </c>
      <c r="BE10" s="33">
        <f>BM10+BN10+BO10</f>
        <v>665</v>
      </c>
      <c r="BF10" s="116">
        <v>90</v>
      </c>
      <c r="BG10" s="128">
        <v>225</v>
      </c>
      <c r="BH10" s="128">
        <v>70</v>
      </c>
      <c r="BI10" s="128">
        <v>10</v>
      </c>
      <c r="BJ10" s="128">
        <v>80</v>
      </c>
      <c r="BK10" s="117">
        <v>2</v>
      </c>
      <c r="BL10" s="117">
        <v>1</v>
      </c>
      <c r="BM10" s="117">
        <v>175</v>
      </c>
      <c r="BN10" s="117">
        <v>140</v>
      </c>
      <c r="BO10" s="119">
        <v>350</v>
      </c>
      <c r="BP10" s="192">
        <f>BR10</f>
        <v>560</v>
      </c>
      <c r="BQ10" s="193">
        <f>BS10</f>
        <v>1190</v>
      </c>
      <c r="BR10" s="180">
        <v>560</v>
      </c>
      <c r="BS10" s="181">
        <v>1190</v>
      </c>
    </row>
    <row r="11" spans="1:71" ht="409.5" customHeight="1" thickBot="1" x14ac:dyDescent="0.35">
      <c r="A11" s="59">
        <v>9</v>
      </c>
      <c r="B11" s="62" t="s">
        <v>193</v>
      </c>
      <c r="C11" s="20"/>
      <c r="D11" s="14"/>
      <c r="E11" s="14"/>
      <c r="F11" s="14"/>
      <c r="G11" s="14"/>
      <c r="H11" s="33"/>
      <c r="I11" s="120" t="s">
        <v>130</v>
      </c>
      <c r="J11" s="117" t="s">
        <v>113</v>
      </c>
      <c r="K11" s="118" t="s">
        <v>129</v>
      </c>
      <c r="L11" s="117" t="s">
        <v>201</v>
      </c>
      <c r="M11" s="117" t="s">
        <v>122</v>
      </c>
      <c r="N11" s="117" t="s">
        <v>105</v>
      </c>
      <c r="O11" s="117" t="s">
        <v>109</v>
      </c>
      <c r="P11" s="117" t="s">
        <v>100</v>
      </c>
      <c r="Q11" s="117" t="s">
        <v>182</v>
      </c>
      <c r="R11" s="119" t="s">
        <v>126</v>
      </c>
      <c r="S11" s="117" t="s">
        <v>123</v>
      </c>
      <c r="T11" s="119" t="s">
        <v>124</v>
      </c>
      <c r="U11" s="68"/>
      <c r="V11" s="74"/>
      <c r="W11" s="120" t="s">
        <v>106</v>
      </c>
      <c r="X11" s="117" t="s">
        <v>190</v>
      </c>
      <c r="Y11" s="128" t="s">
        <v>189</v>
      </c>
      <c r="Z11" s="128" t="s">
        <v>148</v>
      </c>
      <c r="AA11" s="123" t="s">
        <v>111</v>
      </c>
      <c r="AB11" s="128" t="s">
        <v>128</v>
      </c>
      <c r="AC11" s="117" t="s">
        <v>115</v>
      </c>
      <c r="AD11" s="117" t="s">
        <v>147</v>
      </c>
      <c r="AE11" s="117" t="s">
        <v>112</v>
      </c>
      <c r="AF11" s="119" t="s">
        <v>131</v>
      </c>
      <c r="AG11" s="47"/>
      <c r="AH11" s="14"/>
      <c r="AI11" s="14"/>
      <c r="AJ11" s="14"/>
      <c r="AK11" s="14"/>
      <c r="AL11" s="33"/>
      <c r="AM11" s="145" t="s">
        <v>59</v>
      </c>
      <c r="AN11" s="147" t="s">
        <v>53</v>
      </c>
      <c r="AO11" s="147" t="s">
        <v>88</v>
      </c>
      <c r="AP11" s="128" t="s">
        <v>151</v>
      </c>
      <c r="AQ11" s="147" t="s">
        <v>66</v>
      </c>
      <c r="AR11" s="150" t="s">
        <v>144</v>
      </c>
      <c r="AS11" s="153" t="s">
        <v>149</v>
      </c>
      <c r="AT11" s="154" t="s">
        <v>150</v>
      </c>
      <c r="AU11" s="40"/>
      <c r="AV11" s="74"/>
      <c r="AW11" s="145" t="s">
        <v>146</v>
      </c>
      <c r="AX11" s="147" t="s">
        <v>152</v>
      </c>
      <c r="AY11" s="147" t="s">
        <v>145</v>
      </c>
      <c r="AZ11" s="147" t="s">
        <v>135</v>
      </c>
      <c r="BA11" s="147" t="s">
        <v>93</v>
      </c>
      <c r="BB11" s="162" t="s">
        <v>171</v>
      </c>
      <c r="BC11" s="14"/>
      <c r="BD11" s="14"/>
      <c r="BE11" s="33"/>
      <c r="BF11" s="212" t="s">
        <v>216</v>
      </c>
      <c r="BG11" s="166" t="s">
        <v>217</v>
      </c>
      <c r="BH11" s="166" t="s">
        <v>218</v>
      </c>
      <c r="BI11" s="166" t="s">
        <v>280</v>
      </c>
      <c r="BJ11" s="166" t="s">
        <v>282</v>
      </c>
      <c r="BK11" s="166" t="s">
        <v>234</v>
      </c>
      <c r="BL11" s="166" t="s">
        <v>235</v>
      </c>
      <c r="BM11" s="166" t="s">
        <v>292</v>
      </c>
      <c r="BN11" s="166" t="s">
        <v>236</v>
      </c>
      <c r="BO11" s="119" t="s">
        <v>237</v>
      </c>
      <c r="BP11" s="194"/>
      <c r="BQ11" s="195"/>
      <c r="BR11" s="158" t="s">
        <v>295</v>
      </c>
      <c r="BS11" s="182" t="s">
        <v>255</v>
      </c>
    </row>
    <row r="12" spans="1:71" ht="409.6" thickBot="1" x14ac:dyDescent="0.35">
      <c r="A12" s="59">
        <v>10</v>
      </c>
      <c r="B12" s="63" t="s">
        <v>209</v>
      </c>
      <c r="C12" s="20"/>
      <c r="D12" s="14"/>
      <c r="E12" s="14"/>
      <c r="F12" s="14"/>
      <c r="G12" s="14"/>
      <c r="H12" s="33"/>
      <c r="I12" s="116" t="s">
        <v>315</v>
      </c>
      <c r="J12" s="117" t="s">
        <v>211</v>
      </c>
      <c r="K12" s="118" t="s">
        <v>210</v>
      </c>
      <c r="L12" s="128" t="s">
        <v>186</v>
      </c>
      <c r="M12" s="117" t="s">
        <v>184</v>
      </c>
      <c r="N12" s="117" t="s">
        <v>366</v>
      </c>
      <c r="O12" s="117" t="s">
        <v>367</v>
      </c>
      <c r="P12" s="117" t="s">
        <v>204</v>
      </c>
      <c r="Q12" s="117" t="s">
        <v>187</v>
      </c>
      <c r="R12" s="119" t="s">
        <v>185</v>
      </c>
      <c r="S12" s="117" t="s">
        <v>183</v>
      </c>
      <c r="T12" s="119" t="s">
        <v>136</v>
      </c>
      <c r="U12" s="68"/>
      <c r="V12" s="74"/>
      <c r="W12" s="120" t="s">
        <v>345</v>
      </c>
      <c r="X12" s="117" t="s">
        <v>346</v>
      </c>
      <c r="Y12" s="117" t="s">
        <v>347</v>
      </c>
      <c r="Z12" s="117" t="s">
        <v>348</v>
      </c>
      <c r="AA12" s="117" t="s">
        <v>349</v>
      </c>
      <c r="AB12" s="117" t="s">
        <v>350</v>
      </c>
      <c r="AC12" s="117" t="s">
        <v>351</v>
      </c>
      <c r="AD12" s="117" t="s">
        <v>352</v>
      </c>
      <c r="AE12" s="117" t="s">
        <v>353</v>
      </c>
      <c r="AF12" s="119" t="s">
        <v>354</v>
      </c>
      <c r="AG12" s="47"/>
      <c r="AH12" s="14"/>
      <c r="AI12" s="14"/>
      <c r="AJ12" s="14"/>
      <c r="AK12" s="14"/>
      <c r="AL12" s="33"/>
      <c r="AM12" s="116" t="s">
        <v>172</v>
      </c>
      <c r="AN12" s="128" t="s">
        <v>139</v>
      </c>
      <c r="AO12" s="147" t="s">
        <v>355</v>
      </c>
      <c r="AP12" s="147" t="s">
        <v>176</v>
      </c>
      <c r="AQ12" s="128" t="s">
        <v>173</v>
      </c>
      <c r="AR12" s="150" t="s">
        <v>178</v>
      </c>
      <c r="AS12" s="147" t="s">
        <v>174</v>
      </c>
      <c r="AT12" s="150" t="s">
        <v>175</v>
      </c>
      <c r="AU12" s="40"/>
      <c r="AV12" s="74"/>
      <c r="AW12" s="145" t="s">
        <v>356</v>
      </c>
      <c r="AX12" s="147" t="s">
        <v>357</v>
      </c>
      <c r="AY12" s="147" t="s">
        <v>358</v>
      </c>
      <c r="AZ12" s="147" t="s">
        <v>359</v>
      </c>
      <c r="BA12" s="147" t="s">
        <v>360</v>
      </c>
      <c r="BB12" s="162" t="s">
        <v>361</v>
      </c>
      <c r="BC12" s="15"/>
      <c r="BD12" s="14"/>
      <c r="BE12" s="33"/>
      <c r="BF12" s="213" t="s">
        <v>301</v>
      </c>
      <c r="BG12" s="158" t="s">
        <v>302</v>
      </c>
      <c r="BH12" s="158" t="s">
        <v>303</v>
      </c>
      <c r="BI12" s="158" t="s">
        <v>306</v>
      </c>
      <c r="BJ12" s="158" t="s">
        <v>287</v>
      </c>
      <c r="BK12" s="166" t="s">
        <v>362</v>
      </c>
      <c r="BL12" s="117" t="s">
        <v>238</v>
      </c>
      <c r="BM12" s="167" t="s">
        <v>290</v>
      </c>
      <c r="BN12" s="166" t="s">
        <v>261</v>
      </c>
      <c r="BO12" s="183" t="s">
        <v>239</v>
      </c>
      <c r="BP12" s="194"/>
      <c r="BQ12" s="195"/>
      <c r="BR12" s="166" t="s">
        <v>296</v>
      </c>
      <c r="BS12" s="183" t="s">
        <v>260</v>
      </c>
    </row>
    <row r="13" spans="1:71" ht="300.75" customHeight="1" thickBot="1" x14ac:dyDescent="0.35">
      <c r="A13" s="59">
        <v>11</v>
      </c>
      <c r="B13" s="63" t="s">
        <v>118</v>
      </c>
      <c r="C13" s="20"/>
      <c r="D13" s="14"/>
      <c r="E13" s="14"/>
      <c r="F13" s="14"/>
      <c r="G13" s="14"/>
      <c r="H13" s="33"/>
      <c r="I13" s="120" t="s">
        <v>38</v>
      </c>
      <c r="J13" s="117" t="s">
        <v>38</v>
      </c>
      <c r="K13" s="118" t="s">
        <v>119</v>
      </c>
      <c r="L13" s="128" t="s">
        <v>188</v>
      </c>
      <c r="M13" s="117" t="s">
        <v>41</v>
      </c>
      <c r="N13" s="117" t="s">
        <v>104</v>
      </c>
      <c r="O13" s="117" t="s">
        <v>103</v>
      </c>
      <c r="P13" s="117" t="s">
        <v>39</v>
      </c>
      <c r="Q13" s="117" t="s">
        <v>40</v>
      </c>
      <c r="R13" s="119" t="s">
        <v>40</v>
      </c>
      <c r="S13" s="117" t="s">
        <v>43</v>
      </c>
      <c r="T13" s="119" t="s">
        <v>44</v>
      </c>
      <c r="U13" s="68"/>
      <c r="V13" s="74"/>
      <c r="W13" s="120" t="s">
        <v>104</v>
      </c>
      <c r="X13" s="117" t="s">
        <v>104</v>
      </c>
      <c r="Y13" s="117" t="s">
        <v>108</v>
      </c>
      <c r="Z13" s="117" t="s">
        <v>107</v>
      </c>
      <c r="AA13" s="117" t="s">
        <v>39</v>
      </c>
      <c r="AB13" s="117" t="s">
        <v>39</v>
      </c>
      <c r="AC13" s="117" t="s">
        <v>40</v>
      </c>
      <c r="AD13" s="117" t="s">
        <v>133</v>
      </c>
      <c r="AE13" s="117" t="s">
        <v>40</v>
      </c>
      <c r="AF13" s="119" t="s">
        <v>208</v>
      </c>
      <c r="AG13" s="47"/>
      <c r="AH13" s="14"/>
      <c r="AI13" s="14"/>
      <c r="AJ13" s="14"/>
      <c r="AK13" s="14"/>
      <c r="AL13" s="33"/>
      <c r="AM13" s="145" t="s">
        <v>60</v>
      </c>
      <c r="AN13" s="128" t="s">
        <v>90</v>
      </c>
      <c r="AO13" s="147" t="s">
        <v>140</v>
      </c>
      <c r="AP13" s="147" t="s">
        <v>134</v>
      </c>
      <c r="AQ13" s="147" t="s">
        <v>94</v>
      </c>
      <c r="AR13" s="150" t="s">
        <v>97</v>
      </c>
      <c r="AS13" s="147" t="s">
        <v>142</v>
      </c>
      <c r="AT13" s="150" t="s">
        <v>57</v>
      </c>
      <c r="AU13" s="40"/>
      <c r="AV13" s="74"/>
      <c r="AW13" s="116" t="s">
        <v>90</v>
      </c>
      <c r="AX13" s="128" t="s">
        <v>90</v>
      </c>
      <c r="AY13" s="128" t="s">
        <v>177</v>
      </c>
      <c r="AZ13" s="147" t="s">
        <v>99</v>
      </c>
      <c r="BA13" s="128" t="s">
        <v>95</v>
      </c>
      <c r="BB13" s="129" t="s">
        <v>98</v>
      </c>
      <c r="BC13" s="14"/>
      <c r="BD13" s="15"/>
      <c r="BE13" s="34"/>
      <c r="BF13" s="212" t="s">
        <v>103</v>
      </c>
      <c r="BG13" s="166" t="s">
        <v>103</v>
      </c>
      <c r="BH13" s="166" t="s">
        <v>219</v>
      </c>
      <c r="BI13" s="166" t="s">
        <v>283</v>
      </c>
      <c r="BJ13" s="166" t="s">
        <v>284</v>
      </c>
      <c r="BK13" s="166" t="s">
        <v>240</v>
      </c>
      <c r="BL13" s="166" t="s">
        <v>241</v>
      </c>
      <c r="BM13" s="168" t="s">
        <v>298</v>
      </c>
      <c r="BN13" s="169" t="s">
        <v>242</v>
      </c>
      <c r="BO13" s="184" t="s">
        <v>243</v>
      </c>
      <c r="BP13" s="194"/>
      <c r="BQ13" s="195"/>
      <c r="BR13" s="166" t="s">
        <v>297</v>
      </c>
      <c r="BS13" s="184" t="s">
        <v>262</v>
      </c>
    </row>
    <row r="14" spans="1:71" ht="29.4" hidden="1" thickBot="1" x14ac:dyDescent="0.35">
      <c r="A14" s="59">
        <v>12</v>
      </c>
      <c r="B14" s="62" t="s">
        <v>1</v>
      </c>
      <c r="C14" s="20"/>
      <c r="D14" s="14"/>
      <c r="E14" s="14"/>
      <c r="F14" s="14"/>
      <c r="G14" s="14"/>
      <c r="H14" s="33"/>
      <c r="I14" s="120" t="s">
        <v>4</v>
      </c>
      <c r="J14" s="117" t="s">
        <v>4</v>
      </c>
      <c r="K14" s="118" t="s">
        <v>4</v>
      </c>
      <c r="L14" s="117" t="s">
        <v>4</v>
      </c>
      <c r="M14" s="117" t="s">
        <v>7</v>
      </c>
      <c r="N14" s="117" t="s">
        <v>4</v>
      </c>
      <c r="O14" s="117" t="s">
        <v>4</v>
      </c>
      <c r="P14" s="117" t="s">
        <v>4</v>
      </c>
      <c r="Q14" s="117" t="s">
        <v>7</v>
      </c>
      <c r="R14" s="119" t="s">
        <v>7</v>
      </c>
      <c r="S14" s="117" t="s">
        <v>7</v>
      </c>
      <c r="T14" s="119" t="s">
        <v>7</v>
      </c>
      <c r="U14" s="68"/>
      <c r="V14" s="74"/>
      <c r="W14" s="120" t="s">
        <v>4</v>
      </c>
      <c r="X14" s="117" t="s">
        <v>4</v>
      </c>
      <c r="Y14" s="117" t="s">
        <v>4</v>
      </c>
      <c r="Z14" s="117" t="s">
        <v>4</v>
      </c>
      <c r="AA14" s="117" t="s">
        <v>4</v>
      </c>
      <c r="AB14" s="117" t="s">
        <v>4</v>
      </c>
      <c r="AC14" s="117" t="s">
        <v>4</v>
      </c>
      <c r="AD14" s="117" t="s">
        <v>4</v>
      </c>
      <c r="AE14" s="117" t="s">
        <v>7</v>
      </c>
      <c r="AF14" s="119" t="s">
        <v>7</v>
      </c>
      <c r="AG14" s="47"/>
      <c r="AH14" s="14"/>
      <c r="AI14" s="14"/>
      <c r="AJ14" s="14"/>
      <c r="AK14" s="14"/>
      <c r="AL14" s="33"/>
      <c r="AM14" s="145" t="s">
        <v>4</v>
      </c>
      <c r="AN14" s="147" t="s">
        <v>4</v>
      </c>
      <c r="AO14" s="147" t="s">
        <v>4</v>
      </c>
      <c r="AP14" s="147" t="s">
        <v>4</v>
      </c>
      <c r="AQ14" s="147" t="s">
        <v>4</v>
      </c>
      <c r="AR14" s="150" t="s">
        <v>4</v>
      </c>
      <c r="AS14" s="147" t="s">
        <v>4</v>
      </c>
      <c r="AT14" s="150" t="s">
        <v>4</v>
      </c>
      <c r="AU14" s="40"/>
      <c r="AV14" s="74"/>
      <c r="AW14" s="145" t="s">
        <v>4</v>
      </c>
      <c r="AX14" s="147" t="s">
        <v>4</v>
      </c>
      <c r="AY14" s="147" t="s">
        <v>4</v>
      </c>
      <c r="AZ14" s="147" t="s">
        <v>4</v>
      </c>
      <c r="BA14" s="147" t="s">
        <v>4</v>
      </c>
      <c r="BB14" s="162" t="s">
        <v>4</v>
      </c>
      <c r="BC14" s="14"/>
      <c r="BD14" s="14"/>
      <c r="BE14" s="33"/>
      <c r="BF14" s="214" t="s">
        <v>4</v>
      </c>
      <c r="BG14" s="153" t="s">
        <v>4</v>
      </c>
      <c r="BH14" s="153" t="s">
        <v>4</v>
      </c>
      <c r="BI14" s="153"/>
      <c r="BJ14" s="153"/>
      <c r="BK14" s="170" t="s">
        <v>4</v>
      </c>
      <c r="BL14" s="170" t="s">
        <v>4</v>
      </c>
      <c r="BM14" s="170"/>
      <c r="BN14" s="158" t="s">
        <v>4</v>
      </c>
      <c r="BO14" s="187" t="s">
        <v>4</v>
      </c>
      <c r="BP14" s="196"/>
      <c r="BQ14" s="197"/>
      <c r="BR14" s="166" t="s">
        <v>4</v>
      </c>
      <c r="BS14" s="183" t="s">
        <v>4</v>
      </c>
    </row>
    <row r="15" spans="1:71" ht="58.5" hidden="1" customHeight="1" thickBot="1" x14ac:dyDescent="0.35">
      <c r="A15" s="59">
        <v>14</v>
      </c>
      <c r="B15" s="62" t="s">
        <v>14</v>
      </c>
      <c r="C15" s="20"/>
      <c r="D15" s="14"/>
      <c r="E15" s="14"/>
      <c r="F15" s="14"/>
      <c r="G15" s="14"/>
      <c r="H15" s="33"/>
      <c r="I15" s="120" t="s">
        <v>180</v>
      </c>
      <c r="J15" s="117" t="s">
        <v>180</v>
      </c>
      <c r="K15" s="118" t="s">
        <v>180</v>
      </c>
      <c r="L15" s="117" t="s">
        <v>180</v>
      </c>
      <c r="M15" s="117" t="s">
        <v>180</v>
      </c>
      <c r="N15" s="117" t="s">
        <v>180</v>
      </c>
      <c r="O15" s="117" t="s">
        <v>180</v>
      </c>
      <c r="P15" s="117" t="s">
        <v>180</v>
      </c>
      <c r="Q15" s="117" t="s">
        <v>180</v>
      </c>
      <c r="R15" s="119" t="s">
        <v>180</v>
      </c>
      <c r="S15" s="117" t="s">
        <v>180</v>
      </c>
      <c r="T15" s="119" t="s">
        <v>180</v>
      </c>
      <c r="U15" s="68"/>
      <c r="V15" s="74"/>
      <c r="W15" s="120" t="s">
        <v>180</v>
      </c>
      <c r="X15" s="117" t="s">
        <v>180</v>
      </c>
      <c r="Y15" s="117" t="s">
        <v>180</v>
      </c>
      <c r="Z15" s="117" t="s">
        <v>180</v>
      </c>
      <c r="AA15" s="117" t="s">
        <v>180</v>
      </c>
      <c r="AB15" s="117" t="s">
        <v>180</v>
      </c>
      <c r="AC15" s="117" t="s">
        <v>180</v>
      </c>
      <c r="AD15" s="117" t="s">
        <v>180</v>
      </c>
      <c r="AE15" s="117" t="s">
        <v>180</v>
      </c>
      <c r="AF15" s="119" t="s">
        <v>180</v>
      </c>
      <c r="AG15" s="47"/>
      <c r="AH15" s="14"/>
      <c r="AI15" s="14"/>
      <c r="AJ15" s="14"/>
      <c r="AK15" s="14"/>
      <c r="AL15" s="33"/>
      <c r="AM15" s="145" t="s">
        <v>160</v>
      </c>
      <c r="AN15" s="147" t="s">
        <v>160</v>
      </c>
      <c r="AO15" s="147" t="s">
        <v>160</v>
      </c>
      <c r="AP15" s="147" t="s">
        <v>63</v>
      </c>
      <c r="AQ15" s="147" t="s">
        <v>63</v>
      </c>
      <c r="AR15" s="150" t="s">
        <v>63</v>
      </c>
      <c r="AS15" s="147" t="s">
        <v>160</v>
      </c>
      <c r="AT15" s="150" t="s">
        <v>160</v>
      </c>
      <c r="AU15" s="40"/>
      <c r="AV15" s="74"/>
      <c r="AW15" s="145" t="s">
        <v>160</v>
      </c>
      <c r="AX15" s="147" t="s">
        <v>160</v>
      </c>
      <c r="AY15" s="147" t="s">
        <v>160</v>
      </c>
      <c r="AZ15" s="147" t="s">
        <v>160</v>
      </c>
      <c r="BA15" s="147" t="s">
        <v>160</v>
      </c>
      <c r="BB15" s="162" t="s">
        <v>160</v>
      </c>
      <c r="BC15" s="14"/>
      <c r="BD15" s="14"/>
      <c r="BE15" s="33"/>
      <c r="BF15" s="215"/>
      <c r="BG15" s="171"/>
      <c r="BH15" s="171"/>
      <c r="BI15" s="171"/>
      <c r="BJ15" s="171"/>
      <c r="BK15" s="171"/>
      <c r="BL15" s="171"/>
      <c r="BM15" s="171"/>
      <c r="BN15" s="172"/>
      <c r="BO15" s="185"/>
      <c r="BP15" s="198"/>
      <c r="BQ15" s="199"/>
      <c r="BR15" s="171"/>
      <c r="BS15" s="185"/>
    </row>
    <row r="16" spans="1:71" ht="58.2" hidden="1" thickBot="1" x14ac:dyDescent="0.35">
      <c r="A16" s="59">
        <v>15</v>
      </c>
      <c r="B16" s="62" t="s">
        <v>15</v>
      </c>
      <c r="C16" s="20"/>
      <c r="D16" s="14"/>
      <c r="E16" s="14"/>
      <c r="F16" s="14"/>
      <c r="G16" s="14"/>
      <c r="H16" s="33"/>
      <c r="I16" s="120" t="s">
        <v>181</v>
      </c>
      <c r="J16" s="117" t="s">
        <v>181</v>
      </c>
      <c r="K16" s="118" t="s">
        <v>181</v>
      </c>
      <c r="L16" s="117" t="s">
        <v>181</v>
      </c>
      <c r="M16" s="117" t="s">
        <v>181</v>
      </c>
      <c r="N16" s="117" t="s">
        <v>181</v>
      </c>
      <c r="O16" s="117" t="s">
        <v>181</v>
      </c>
      <c r="P16" s="117" t="s">
        <v>181</v>
      </c>
      <c r="Q16" s="117" t="s">
        <v>181</v>
      </c>
      <c r="R16" s="119" t="s">
        <v>181</v>
      </c>
      <c r="S16" s="117" t="s">
        <v>181</v>
      </c>
      <c r="T16" s="119" t="s">
        <v>181</v>
      </c>
      <c r="U16" s="68"/>
      <c r="V16" s="74"/>
      <c r="W16" s="120" t="s">
        <v>181</v>
      </c>
      <c r="X16" s="117" t="s">
        <v>181</v>
      </c>
      <c r="Y16" s="117" t="s">
        <v>181</v>
      </c>
      <c r="Z16" s="117" t="s">
        <v>181</v>
      </c>
      <c r="AA16" s="117" t="s">
        <v>181</v>
      </c>
      <c r="AB16" s="117" t="s">
        <v>181</v>
      </c>
      <c r="AC16" s="117" t="s">
        <v>181</v>
      </c>
      <c r="AD16" s="117" t="s">
        <v>181</v>
      </c>
      <c r="AE16" s="117" t="s">
        <v>181</v>
      </c>
      <c r="AF16" s="119" t="s">
        <v>181</v>
      </c>
      <c r="AG16" s="47"/>
      <c r="AH16" s="14"/>
      <c r="AI16" s="14"/>
      <c r="AJ16" s="14"/>
      <c r="AK16" s="14"/>
      <c r="AL16" s="33"/>
      <c r="AM16" s="145" t="s">
        <v>161</v>
      </c>
      <c r="AN16" s="147" t="s">
        <v>162</v>
      </c>
      <c r="AO16" s="147" t="s">
        <v>162</v>
      </c>
      <c r="AP16" s="147" t="s">
        <v>64</v>
      </c>
      <c r="AQ16" s="147" t="s">
        <v>87</v>
      </c>
      <c r="AR16" s="150" t="s">
        <v>87</v>
      </c>
      <c r="AS16" s="147" t="s">
        <v>163</v>
      </c>
      <c r="AT16" s="150" t="s">
        <v>164</v>
      </c>
      <c r="AU16" s="40"/>
      <c r="AV16" s="74"/>
      <c r="AW16" s="145" t="s">
        <v>162</v>
      </c>
      <c r="AX16" s="147" t="s">
        <v>162</v>
      </c>
      <c r="AY16" s="147" t="s">
        <v>162</v>
      </c>
      <c r="AZ16" s="147" t="s">
        <v>163</v>
      </c>
      <c r="BA16" s="147" t="s">
        <v>179</v>
      </c>
      <c r="BB16" s="162" t="s">
        <v>179</v>
      </c>
      <c r="BC16" s="38"/>
      <c r="BD16" s="14"/>
      <c r="BE16" s="33"/>
      <c r="BF16" s="215"/>
      <c r="BG16" s="171"/>
      <c r="BH16" s="171"/>
      <c r="BI16" s="171"/>
      <c r="BJ16" s="171"/>
      <c r="BK16" s="171"/>
      <c r="BL16" s="171"/>
      <c r="BM16" s="171"/>
      <c r="BN16" s="172"/>
      <c r="BO16" s="185" t="s">
        <v>244</v>
      </c>
      <c r="BP16" s="198"/>
      <c r="BQ16" s="199"/>
      <c r="BR16" s="171"/>
      <c r="BS16" s="185"/>
    </row>
    <row r="17" spans="1:71" s="8" customFormat="1" ht="77.099999999999994" hidden="1" customHeight="1" thickBot="1" x14ac:dyDescent="0.35">
      <c r="A17" s="60">
        <v>16</v>
      </c>
      <c r="B17" s="64" t="s">
        <v>16</v>
      </c>
      <c r="C17" s="21"/>
      <c r="D17" s="16"/>
      <c r="E17" s="16"/>
      <c r="F17" s="16"/>
      <c r="G17" s="16"/>
      <c r="H17" s="35"/>
      <c r="I17" s="130" t="s">
        <v>37</v>
      </c>
      <c r="J17" s="131" t="s">
        <v>37</v>
      </c>
      <c r="K17" s="132" t="s">
        <v>101</v>
      </c>
      <c r="L17" s="131" t="s">
        <v>37</v>
      </c>
      <c r="M17" s="131" t="s">
        <v>37</v>
      </c>
      <c r="N17" s="131" t="s">
        <v>101</v>
      </c>
      <c r="O17" s="131" t="s">
        <v>101</v>
      </c>
      <c r="P17" s="131" t="s">
        <v>101</v>
      </c>
      <c r="Q17" s="131" t="s">
        <v>37</v>
      </c>
      <c r="R17" s="133" t="s">
        <v>37</v>
      </c>
      <c r="S17" s="131" t="s">
        <v>37</v>
      </c>
      <c r="T17" s="133" t="s">
        <v>37</v>
      </c>
      <c r="U17" s="208"/>
      <c r="V17" s="85"/>
      <c r="W17" s="130" t="s">
        <v>6</v>
      </c>
      <c r="X17" s="131" t="s">
        <v>6</v>
      </c>
      <c r="Y17" s="131" t="s">
        <v>6</v>
      </c>
      <c r="Z17" s="131" t="s">
        <v>6</v>
      </c>
      <c r="AA17" s="131" t="s">
        <v>6</v>
      </c>
      <c r="AB17" s="131" t="s">
        <v>6</v>
      </c>
      <c r="AC17" s="131" t="s">
        <v>6</v>
      </c>
      <c r="AD17" s="131" t="s">
        <v>6</v>
      </c>
      <c r="AE17" s="131" t="s">
        <v>6</v>
      </c>
      <c r="AF17" s="133" t="s">
        <v>6</v>
      </c>
      <c r="AG17" s="49"/>
      <c r="AH17" s="16"/>
      <c r="AI17" s="16"/>
      <c r="AJ17" s="16"/>
      <c r="AK17" s="16"/>
      <c r="AL17" s="35"/>
      <c r="AM17" s="155" t="s">
        <v>49</v>
      </c>
      <c r="AN17" s="135" t="s">
        <v>49</v>
      </c>
      <c r="AO17" s="135" t="s">
        <v>49</v>
      </c>
      <c r="AP17" s="135" t="s">
        <v>49</v>
      </c>
      <c r="AQ17" s="135" t="s">
        <v>49</v>
      </c>
      <c r="AR17" s="156" t="s">
        <v>49</v>
      </c>
      <c r="AS17" s="135" t="s">
        <v>49</v>
      </c>
      <c r="AT17" s="156" t="s">
        <v>49</v>
      </c>
      <c r="AU17" s="84"/>
      <c r="AV17" s="85"/>
      <c r="AW17" s="155" t="s">
        <v>49</v>
      </c>
      <c r="AX17" s="135" t="s">
        <v>49</v>
      </c>
      <c r="AY17" s="135" t="s">
        <v>49</v>
      </c>
      <c r="AZ17" s="135" t="s">
        <v>49</v>
      </c>
      <c r="BA17" s="135" t="s">
        <v>49</v>
      </c>
      <c r="BB17" s="165" t="s">
        <v>49</v>
      </c>
      <c r="BC17" s="15"/>
      <c r="BD17" s="38"/>
      <c r="BE17" s="56"/>
      <c r="BF17" s="216"/>
      <c r="BG17" s="173"/>
      <c r="BH17" s="173"/>
      <c r="BI17" s="173"/>
      <c r="BJ17" s="173"/>
      <c r="BK17" s="173"/>
      <c r="BL17" s="173"/>
      <c r="BM17" s="173"/>
      <c r="BN17" s="174"/>
      <c r="BO17" s="186"/>
      <c r="BP17" s="200"/>
      <c r="BQ17" s="201"/>
      <c r="BR17" s="173"/>
      <c r="BS17" s="186"/>
    </row>
    <row r="18" spans="1:71" ht="409.5" customHeight="1" thickBot="1" x14ac:dyDescent="0.35">
      <c r="A18" s="59">
        <v>17</v>
      </c>
      <c r="B18" s="62" t="s">
        <v>80</v>
      </c>
      <c r="C18" s="20"/>
      <c r="D18" s="14"/>
      <c r="E18" s="14"/>
      <c r="F18" s="14"/>
      <c r="G18" s="14"/>
      <c r="H18" s="33"/>
      <c r="I18" s="116" t="s">
        <v>311</v>
      </c>
      <c r="J18" s="128" t="s">
        <v>312</v>
      </c>
      <c r="K18" s="134" t="s">
        <v>313</v>
      </c>
      <c r="L18" s="128" t="s">
        <v>314</v>
      </c>
      <c r="M18" s="128" t="s">
        <v>324</v>
      </c>
      <c r="N18" s="128" t="s">
        <v>325</v>
      </c>
      <c r="O18" s="128" t="s">
        <v>326</v>
      </c>
      <c r="P18" s="128" t="s">
        <v>319</v>
      </c>
      <c r="Q18" s="128" t="s">
        <v>323</v>
      </c>
      <c r="R18" s="129" t="s">
        <v>320</v>
      </c>
      <c r="S18" s="128" t="s">
        <v>321</v>
      </c>
      <c r="T18" s="129" t="s">
        <v>322</v>
      </c>
      <c r="U18" s="68" t="s">
        <v>343</v>
      </c>
      <c r="V18" s="74" t="s">
        <v>344</v>
      </c>
      <c r="W18" s="120" t="s">
        <v>343</v>
      </c>
      <c r="X18" s="119" t="s">
        <v>344</v>
      </c>
      <c r="Y18" s="117" t="s">
        <v>343</v>
      </c>
      <c r="Z18" s="119" t="s">
        <v>344</v>
      </c>
      <c r="AA18" s="117" t="s">
        <v>343</v>
      </c>
      <c r="AB18" s="119" t="s">
        <v>344</v>
      </c>
      <c r="AC18" s="117" t="s">
        <v>343</v>
      </c>
      <c r="AD18" s="119" t="s">
        <v>344</v>
      </c>
      <c r="AE18" s="117" t="s">
        <v>343</v>
      </c>
      <c r="AF18" s="119" t="s">
        <v>344</v>
      </c>
      <c r="AG18" s="14" t="s">
        <v>278</v>
      </c>
      <c r="AH18" s="14" t="s">
        <v>165</v>
      </c>
      <c r="AI18" s="14" t="s">
        <v>166</v>
      </c>
      <c r="AJ18" s="14" t="s">
        <v>167</v>
      </c>
      <c r="AK18" s="14" t="s">
        <v>168</v>
      </c>
      <c r="AL18" s="33" t="s">
        <v>169</v>
      </c>
      <c r="AM18" s="116" t="s">
        <v>275</v>
      </c>
      <c r="AN18" s="128" t="s">
        <v>276</v>
      </c>
      <c r="AO18" s="128" t="s">
        <v>277</v>
      </c>
      <c r="AP18" s="128" t="s">
        <v>270</v>
      </c>
      <c r="AQ18" s="128" t="s">
        <v>271</v>
      </c>
      <c r="AR18" s="157" t="s">
        <v>272</v>
      </c>
      <c r="AS18" s="158" t="s">
        <v>273</v>
      </c>
      <c r="AT18" s="154" t="s">
        <v>274</v>
      </c>
      <c r="AU18" s="40" t="s">
        <v>335</v>
      </c>
      <c r="AV18" s="74" t="s">
        <v>337</v>
      </c>
      <c r="AW18" s="145" t="s">
        <v>336</v>
      </c>
      <c r="AX18" s="147" t="s">
        <v>338</v>
      </c>
      <c r="AY18" s="147" t="s">
        <v>339</v>
      </c>
      <c r="AZ18" s="128" t="s">
        <v>340</v>
      </c>
      <c r="BA18" s="128" t="s">
        <v>341</v>
      </c>
      <c r="BB18" s="129" t="s">
        <v>342</v>
      </c>
      <c r="BC18" s="14"/>
      <c r="BD18" s="15"/>
      <c r="BE18" s="34"/>
      <c r="BF18" s="214" t="s">
        <v>220</v>
      </c>
      <c r="BG18" s="153" t="s">
        <v>221</v>
      </c>
      <c r="BH18" s="153" t="s">
        <v>222</v>
      </c>
      <c r="BI18" s="158" t="s">
        <v>286</v>
      </c>
      <c r="BJ18" s="158" t="s">
        <v>285</v>
      </c>
      <c r="BK18" s="158" t="s">
        <v>245</v>
      </c>
      <c r="BL18" s="158" t="s">
        <v>245</v>
      </c>
      <c r="BM18" s="158" t="s">
        <v>291</v>
      </c>
      <c r="BN18" s="158" t="s">
        <v>291</v>
      </c>
      <c r="BO18" s="187" t="s">
        <v>246</v>
      </c>
      <c r="BP18" s="190"/>
      <c r="BQ18" s="191"/>
      <c r="BR18" s="158" t="s">
        <v>263</v>
      </c>
      <c r="BS18" s="187" t="s">
        <v>256</v>
      </c>
    </row>
    <row r="19" spans="1:71" ht="29.4" thickBot="1" x14ac:dyDescent="0.35">
      <c r="A19" s="59">
        <v>18</v>
      </c>
      <c r="B19" s="62" t="s">
        <v>81</v>
      </c>
      <c r="C19" s="20"/>
      <c r="D19" s="14"/>
      <c r="E19" s="14"/>
      <c r="F19" s="14"/>
      <c r="G19" s="14"/>
      <c r="H19" s="33"/>
      <c r="I19" s="120" t="s">
        <v>117</v>
      </c>
      <c r="J19" s="117" t="s">
        <v>117</v>
      </c>
      <c r="K19" s="118" t="s">
        <v>117</v>
      </c>
      <c r="L19" s="117" t="s">
        <v>117</v>
      </c>
      <c r="M19" s="117" t="s">
        <v>117</v>
      </c>
      <c r="N19" s="117" t="s">
        <v>117</v>
      </c>
      <c r="O19" s="117" t="s">
        <v>117</v>
      </c>
      <c r="P19" s="117" t="s">
        <v>117</v>
      </c>
      <c r="Q19" s="117" t="s">
        <v>117</v>
      </c>
      <c r="R19" s="119" t="s">
        <v>117</v>
      </c>
      <c r="S19" s="117" t="s">
        <v>117</v>
      </c>
      <c r="T19" s="119" t="s">
        <v>117</v>
      </c>
      <c r="U19" s="68" t="s">
        <v>117</v>
      </c>
      <c r="V19" s="74" t="s">
        <v>117</v>
      </c>
      <c r="W19" s="120" t="s">
        <v>117</v>
      </c>
      <c r="X19" s="117" t="s">
        <v>117</v>
      </c>
      <c r="Y19" s="117" t="s">
        <v>117</v>
      </c>
      <c r="Z19" s="117" t="s">
        <v>117</v>
      </c>
      <c r="AA19" s="117" t="s">
        <v>117</v>
      </c>
      <c r="AB19" s="117" t="s">
        <v>117</v>
      </c>
      <c r="AC19" s="117" t="s">
        <v>117</v>
      </c>
      <c r="AD19" s="117" t="s">
        <v>117</v>
      </c>
      <c r="AE19" s="117" t="s">
        <v>117</v>
      </c>
      <c r="AF19" s="119" t="s">
        <v>117</v>
      </c>
      <c r="AG19" s="47"/>
      <c r="AH19" s="14"/>
      <c r="AI19" s="14"/>
      <c r="AJ19" s="14"/>
      <c r="AK19" s="14"/>
      <c r="AL19" s="33"/>
      <c r="AM19" s="145" t="s">
        <v>117</v>
      </c>
      <c r="AN19" s="147" t="s">
        <v>117</v>
      </c>
      <c r="AO19" s="147" t="s">
        <v>117</v>
      </c>
      <c r="AP19" s="147" t="s">
        <v>117</v>
      </c>
      <c r="AQ19" s="147" t="s">
        <v>117</v>
      </c>
      <c r="AR19" s="150" t="s">
        <v>117</v>
      </c>
      <c r="AS19" s="159" t="s">
        <v>117</v>
      </c>
      <c r="AT19" s="160" t="s">
        <v>117</v>
      </c>
      <c r="AU19" s="40"/>
      <c r="AV19" s="74"/>
      <c r="AW19" s="120" t="s">
        <v>117</v>
      </c>
      <c r="AX19" s="117" t="s">
        <v>117</v>
      </c>
      <c r="AY19" s="117" t="s">
        <v>117</v>
      </c>
      <c r="AZ19" s="117" t="s">
        <v>117</v>
      </c>
      <c r="BA19" s="117" t="s">
        <v>117</v>
      </c>
      <c r="BB19" s="119" t="s">
        <v>117</v>
      </c>
      <c r="BC19" s="14"/>
      <c r="BD19" s="14"/>
      <c r="BE19" s="33"/>
      <c r="BF19" s="217" t="s">
        <v>117</v>
      </c>
      <c r="BG19" s="175" t="s">
        <v>117</v>
      </c>
      <c r="BH19" s="175" t="s">
        <v>117</v>
      </c>
      <c r="BI19" s="175" t="s">
        <v>117</v>
      </c>
      <c r="BJ19" s="175" t="s">
        <v>117</v>
      </c>
      <c r="BK19" s="176" t="s">
        <v>117</v>
      </c>
      <c r="BL19" s="176" t="s">
        <v>117</v>
      </c>
      <c r="BM19" s="166" t="s">
        <v>247</v>
      </c>
      <c r="BN19" s="166" t="s">
        <v>247</v>
      </c>
      <c r="BO19" s="183" t="s">
        <v>247</v>
      </c>
      <c r="BP19" s="194"/>
      <c r="BQ19" s="195"/>
      <c r="BR19" s="175" t="s">
        <v>247</v>
      </c>
      <c r="BS19" s="182" t="s">
        <v>247</v>
      </c>
    </row>
    <row r="20" spans="1:71" ht="115.8" thickBot="1" x14ac:dyDescent="0.35">
      <c r="A20" s="59">
        <v>19</v>
      </c>
      <c r="B20" s="62" t="s">
        <v>82</v>
      </c>
      <c r="C20" s="20"/>
      <c r="D20" s="14"/>
      <c r="E20" s="14"/>
      <c r="F20" s="14"/>
      <c r="G20" s="14"/>
      <c r="H20" s="33"/>
      <c r="I20" s="120" t="s">
        <v>31</v>
      </c>
      <c r="J20" s="117" t="s">
        <v>31</v>
      </c>
      <c r="K20" s="134" t="s">
        <v>31</v>
      </c>
      <c r="L20" s="117" t="s">
        <v>31</v>
      </c>
      <c r="M20" s="117" t="s">
        <v>45</v>
      </c>
      <c r="N20" s="128" t="s">
        <v>31</v>
      </c>
      <c r="O20" s="128" t="s">
        <v>31</v>
      </c>
      <c r="P20" s="117" t="s">
        <v>31</v>
      </c>
      <c r="Q20" s="117" t="s">
        <v>46</v>
      </c>
      <c r="R20" s="119" t="s">
        <v>46</v>
      </c>
      <c r="S20" s="117" t="s">
        <v>47</v>
      </c>
      <c r="T20" s="119" t="s">
        <v>47</v>
      </c>
      <c r="U20" s="68"/>
      <c r="V20" s="74"/>
      <c r="W20" s="120" t="s">
        <v>31</v>
      </c>
      <c r="X20" s="117" t="s">
        <v>31</v>
      </c>
      <c r="Y20" s="117" t="s">
        <v>31</v>
      </c>
      <c r="Z20" s="117" t="s">
        <v>31</v>
      </c>
      <c r="AA20" s="117" t="s">
        <v>31</v>
      </c>
      <c r="AB20" s="117" t="s">
        <v>31</v>
      </c>
      <c r="AC20" s="117" t="s">
        <v>46</v>
      </c>
      <c r="AD20" s="117" t="s">
        <v>46</v>
      </c>
      <c r="AE20" s="117" t="s">
        <v>46</v>
      </c>
      <c r="AF20" s="119" t="s">
        <v>46</v>
      </c>
      <c r="AG20" s="47"/>
      <c r="AH20" s="14"/>
      <c r="AI20" s="14"/>
      <c r="AJ20" s="14"/>
      <c r="AK20" s="14"/>
      <c r="AL20" s="33"/>
      <c r="AM20" s="145" t="s">
        <v>61</v>
      </c>
      <c r="AN20" s="147" t="s">
        <v>91</v>
      </c>
      <c r="AO20" s="147" t="s">
        <v>46</v>
      </c>
      <c r="AP20" s="147" t="s">
        <v>46</v>
      </c>
      <c r="AQ20" s="147" t="s">
        <v>46</v>
      </c>
      <c r="AR20" s="150" t="s">
        <v>46</v>
      </c>
      <c r="AS20" s="159" t="s">
        <v>56</v>
      </c>
      <c r="AT20" s="160" t="s">
        <v>56</v>
      </c>
      <c r="AU20" s="40"/>
      <c r="AV20" s="74"/>
      <c r="AW20" s="145" t="s">
        <v>91</v>
      </c>
      <c r="AX20" s="147" t="s">
        <v>91</v>
      </c>
      <c r="AY20" s="147" t="s">
        <v>46</v>
      </c>
      <c r="AZ20" s="147" t="s">
        <v>46</v>
      </c>
      <c r="BA20" s="147" t="s">
        <v>46</v>
      </c>
      <c r="BB20" s="162" t="s">
        <v>46</v>
      </c>
      <c r="BC20" s="14"/>
      <c r="BD20" s="14"/>
      <c r="BE20" s="33"/>
      <c r="BF20" s="212" t="s">
        <v>31</v>
      </c>
      <c r="BG20" s="166" t="s">
        <v>31</v>
      </c>
      <c r="BH20" s="166" t="s">
        <v>31</v>
      </c>
      <c r="BI20" s="166" t="s">
        <v>31</v>
      </c>
      <c r="BJ20" s="166" t="s">
        <v>31</v>
      </c>
      <c r="BK20" s="158" t="s">
        <v>47</v>
      </c>
      <c r="BL20" s="158" t="s">
        <v>47</v>
      </c>
      <c r="BM20" s="166" t="s">
        <v>31</v>
      </c>
      <c r="BN20" s="166" t="s">
        <v>31</v>
      </c>
      <c r="BO20" s="183" t="s">
        <v>31</v>
      </c>
      <c r="BP20" s="194"/>
      <c r="BQ20" s="195"/>
      <c r="BR20" s="166" t="s">
        <v>31</v>
      </c>
      <c r="BS20" s="182" t="s">
        <v>31</v>
      </c>
    </row>
    <row r="21" spans="1:71" ht="409.6" thickBot="1" x14ac:dyDescent="0.35">
      <c r="A21" s="59">
        <v>20</v>
      </c>
      <c r="B21" s="62" t="s">
        <v>83</v>
      </c>
      <c r="C21" s="20"/>
      <c r="D21" s="14"/>
      <c r="E21" s="14"/>
      <c r="F21" s="14"/>
      <c r="G21" s="14"/>
      <c r="H21" s="33"/>
      <c r="I21" s="116" t="s">
        <v>19</v>
      </c>
      <c r="J21" s="128" t="s">
        <v>19</v>
      </c>
      <c r="K21" s="134" t="s">
        <v>19</v>
      </c>
      <c r="L21" s="128" t="s">
        <v>19</v>
      </c>
      <c r="M21" s="128" t="s">
        <v>19</v>
      </c>
      <c r="N21" s="117" t="s">
        <v>20</v>
      </c>
      <c r="O21" s="117" t="s">
        <v>20</v>
      </c>
      <c r="P21" s="128" t="s">
        <v>20</v>
      </c>
      <c r="Q21" s="128" t="s">
        <v>19</v>
      </c>
      <c r="R21" s="129" t="s">
        <v>19</v>
      </c>
      <c r="S21" s="128" t="s">
        <v>21</v>
      </c>
      <c r="T21" s="129" t="s">
        <v>22</v>
      </c>
      <c r="U21" s="68"/>
      <c r="V21" s="74"/>
      <c r="W21" s="120" t="s">
        <v>207</v>
      </c>
      <c r="X21" s="117" t="s">
        <v>24</v>
      </c>
      <c r="Y21" s="117" t="s">
        <v>207</v>
      </c>
      <c r="Z21" s="117" t="s">
        <v>24</v>
      </c>
      <c r="AA21" s="117" t="s">
        <v>23</v>
      </c>
      <c r="AB21" s="117" t="s">
        <v>24</v>
      </c>
      <c r="AC21" s="117" t="s">
        <v>23</v>
      </c>
      <c r="AD21" s="117" t="s">
        <v>24</v>
      </c>
      <c r="AE21" s="117" t="s">
        <v>23</v>
      </c>
      <c r="AF21" s="119" t="s">
        <v>24</v>
      </c>
      <c r="AG21" s="47"/>
      <c r="AH21" s="14"/>
      <c r="AI21" s="14"/>
      <c r="AJ21" s="14"/>
      <c r="AK21" s="14"/>
      <c r="AL21" s="33"/>
      <c r="AM21" s="145" t="s">
        <v>62</v>
      </c>
      <c r="AN21" s="147" t="s">
        <v>26</v>
      </c>
      <c r="AO21" s="147" t="s">
        <v>27</v>
      </c>
      <c r="AP21" s="128" t="s">
        <v>27</v>
      </c>
      <c r="AQ21" s="128" t="s">
        <v>27</v>
      </c>
      <c r="AR21" s="157" t="s">
        <v>27</v>
      </c>
      <c r="AS21" s="158" t="s">
        <v>30</v>
      </c>
      <c r="AT21" s="154" t="s">
        <v>30</v>
      </c>
      <c r="AU21" s="40"/>
      <c r="AV21" s="74"/>
      <c r="AW21" s="145" t="s">
        <v>265</v>
      </c>
      <c r="AX21" s="147" t="s">
        <v>202</v>
      </c>
      <c r="AY21" s="147" t="s">
        <v>89</v>
      </c>
      <c r="AZ21" s="147" t="s">
        <v>89</v>
      </c>
      <c r="BA21" s="147" t="s">
        <v>89</v>
      </c>
      <c r="BB21" s="162" t="s">
        <v>89</v>
      </c>
      <c r="BC21" s="14"/>
      <c r="BD21" s="14"/>
      <c r="BE21" s="33"/>
      <c r="BF21" s="212" t="s">
        <v>223</v>
      </c>
      <c r="BG21" s="166" t="s">
        <v>223</v>
      </c>
      <c r="BH21" s="166" t="s">
        <v>223</v>
      </c>
      <c r="BI21" s="166" t="s">
        <v>223</v>
      </c>
      <c r="BJ21" s="166" t="s">
        <v>223</v>
      </c>
      <c r="BK21" s="166" t="s">
        <v>248</v>
      </c>
      <c r="BL21" s="166" t="s">
        <v>248</v>
      </c>
      <c r="BM21" s="166" t="s">
        <v>249</v>
      </c>
      <c r="BN21" s="166" t="s">
        <v>249</v>
      </c>
      <c r="BO21" s="183" t="s">
        <v>249</v>
      </c>
      <c r="BP21" s="194"/>
      <c r="BQ21" s="195"/>
      <c r="BR21" s="117" t="s">
        <v>264</v>
      </c>
      <c r="BS21" s="183" t="s">
        <v>257</v>
      </c>
    </row>
    <row r="22" spans="1:71" ht="159" thickBot="1" x14ac:dyDescent="0.35">
      <c r="A22" s="59">
        <v>22</v>
      </c>
      <c r="B22" s="62" t="s">
        <v>192</v>
      </c>
      <c r="C22" s="20"/>
      <c r="D22" s="14"/>
      <c r="E22" s="14"/>
      <c r="F22" s="14"/>
      <c r="G22" s="14"/>
      <c r="H22" s="33"/>
      <c r="I22" s="120" t="s">
        <v>32</v>
      </c>
      <c r="J22" s="117" t="s">
        <v>32</v>
      </c>
      <c r="K22" s="118" t="s">
        <v>34</v>
      </c>
      <c r="L22" s="117" t="s">
        <v>34</v>
      </c>
      <c r="M22" s="117" t="s">
        <v>34</v>
      </c>
      <c r="N22" s="117" t="s">
        <v>34</v>
      </c>
      <c r="O22" s="117" t="s">
        <v>34</v>
      </c>
      <c r="P22" s="117" t="s">
        <v>34</v>
      </c>
      <c r="Q22" s="117" t="s">
        <v>34</v>
      </c>
      <c r="R22" s="119" t="s">
        <v>34</v>
      </c>
      <c r="S22" s="117"/>
      <c r="T22" s="119"/>
      <c r="U22" s="68" t="s">
        <v>34</v>
      </c>
      <c r="V22" s="74" t="s">
        <v>34</v>
      </c>
      <c r="W22" s="120" t="s">
        <v>34</v>
      </c>
      <c r="X22" s="117" t="s">
        <v>34</v>
      </c>
      <c r="Y22" s="117"/>
      <c r="Z22" s="117"/>
      <c r="AA22" s="117"/>
      <c r="AB22" s="117"/>
      <c r="AC22" s="117"/>
      <c r="AD22" s="117"/>
      <c r="AE22" s="117"/>
      <c r="AF22" s="119"/>
      <c r="AG22" s="47"/>
      <c r="AH22" s="14"/>
      <c r="AI22" s="14"/>
      <c r="AJ22" s="14"/>
      <c r="AK22" s="14"/>
      <c r="AL22" s="33"/>
      <c r="AM22" s="145" t="s">
        <v>50</v>
      </c>
      <c r="AN22" s="147" t="s">
        <v>50</v>
      </c>
      <c r="AO22" s="147" t="s">
        <v>50</v>
      </c>
      <c r="AP22" s="147" t="s">
        <v>50</v>
      </c>
      <c r="AQ22" s="147" t="s">
        <v>50</v>
      </c>
      <c r="AR22" s="150" t="s">
        <v>50</v>
      </c>
      <c r="AS22" s="135"/>
      <c r="AT22" s="156"/>
      <c r="AU22" s="40"/>
      <c r="AV22" s="74"/>
      <c r="AW22" s="145" t="s">
        <v>269</v>
      </c>
      <c r="AX22" s="147" t="s">
        <v>266</v>
      </c>
      <c r="AY22" s="147" t="s">
        <v>203</v>
      </c>
      <c r="AZ22" s="147" t="s">
        <v>267</v>
      </c>
      <c r="BA22" s="147" t="s">
        <v>268</v>
      </c>
      <c r="BB22" s="162" t="s">
        <v>268</v>
      </c>
      <c r="BC22" s="14"/>
      <c r="BD22" s="14"/>
      <c r="BE22" s="33"/>
      <c r="BF22" s="212" t="s">
        <v>34</v>
      </c>
      <c r="BG22" s="166" t="s">
        <v>34</v>
      </c>
      <c r="BH22" s="166" t="s">
        <v>34</v>
      </c>
      <c r="BI22" s="166" t="s">
        <v>34</v>
      </c>
      <c r="BJ22" s="166" t="s">
        <v>34</v>
      </c>
      <c r="BK22" s="166" t="s">
        <v>250</v>
      </c>
      <c r="BL22" s="166" t="s">
        <v>251</v>
      </c>
      <c r="BM22" s="166" t="s">
        <v>293</v>
      </c>
      <c r="BN22" s="166" t="s">
        <v>252</v>
      </c>
      <c r="BO22" s="183" t="s">
        <v>32</v>
      </c>
      <c r="BP22" s="194"/>
      <c r="BQ22" s="195"/>
      <c r="BR22" s="166" t="s">
        <v>294</v>
      </c>
      <c r="BS22" s="183" t="s">
        <v>258</v>
      </c>
    </row>
    <row r="23" spans="1:71" ht="29.4" thickBot="1" x14ac:dyDescent="0.35">
      <c r="A23" s="59">
        <v>24</v>
      </c>
      <c r="B23" s="62" t="s">
        <v>84</v>
      </c>
      <c r="C23" s="20"/>
      <c r="D23" s="14"/>
      <c r="E23" s="14"/>
      <c r="F23" s="14"/>
      <c r="G23" s="14"/>
      <c r="H23" s="33"/>
      <c r="I23" s="120"/>
      <c r="J23" s="117"/>
      <c r="K23" s="118"/>
      <c r="L23" s="117"/>
      <c r="M23" s="117"/>
      <c r="N23" s="117"/>
      <c r="O23" s="117"/>
      <c r="P23" s="117"/>
      <c r="Q23" s="117"/>
      <c r="R23" s="119"/>
      <c r="S23" s="117"/>
      <c r="T23" s="119"/>
      <c r="U23" s="68" t="s">
        <v>206</v>
      </c>
      <c r="V23" s="74" t="s">
        <v>206</v>
      </c>
      <c r="W23" s="117" t="s">
        <v>206</v>
      </c>
      <c r="X23" s="117" t="s">
        <v>206</v>
      </c>
      <c r="Y23" s="117" t="s">
        <v>206</v>
      </c>
      <c r="Z23" s="117" t="s">
        <v>206</v>
      </c>
      <c r="AA23" s="117" t="s">
        <v>206</v>
      </c>
      <c r="AB23" s="117" t="s">
        <v>206</v>
      </c>
      <c r="AC23" s="117" t="s">
        <v>206</v>
      </c>
      <c r="AD23" s="117" t="s">
        <v>206</v>
      </c>
      <c r="AE23" s="117" t="s">
        <v>206</v>
      </c>
      <c r="AF23" s="119" t="s">
        <v>206</v>
      </c>
      <c r="AG23" s="47"/>
      <c r="AH23" s="14"/>
      <c r="AI23" s="14"/>
      <c r="AJ23" s="14"/>
      <c r="AK23" s="14"/>
      <c r="AL23" s="33"/>
      <c r="AM23" s="145"/>
      <c r="AN23" s="147"/>
      <c r="AO23" s="147"/>
      <c r="AP23" s="147"/>
      <c r="AQ23" s="147"/>
      <c r="AR23" s="150"/>
      <c r="AS23" s="147"/>
      <c r="AT23" s="150"/>
      <c r="AU23" s="40" t="s">
        <v>206</v>
      </c>
      <c r="AV23" s="74" t="s">
        <v>206</v>
      </c>
      <c r="AW23" s="145" t="s">
        <v>206</v>
      </c>
      <c r="AX23" s="128" t="s">
        <v>206</v>
      </c>
      <c r="AY23" s="147" t="s">
        <v>206</v>
      </c>
      <c r="AZ23" s="147" t="s">
        <v>206</v>
      </c>
      <c r="BA23" s="147" t="s">
        <v>206</v>
      </c>
      <c r="BB23" s="162" t="s">
        <v>206</v>
      </c>
      <c r="BC23" s="14"/>
      <c r="BD23" s="14"/>
      <c r="BE23" s="33"/>
      <c r="BF23" s="217"/>
      <c r="BG23" s="175"/>
      <c r="BH23" s="175"/>
      <c r="BI23" s="175"/>
      <c r="BJ23" s="175"/>
      <c r="BK23" s="175"/>
      <c r="BL23" s="175"/>
      <c r="BM23" s="175"/>
      <c r="BN23" s="170"/>
      <c r="BO23" s="218"/>
      <c r="BP23" s="194"/>
      <c r="BQ23" s="195"/>
      <c r="BR23" s="175"/>
      <c r="BS23" s="182"/>
    </row>
    <row r="24" spans="1:71" ht="16.2" thickBot="1" x14ac:dyDescent="0.35">
      <c r="A24" s="59">
        <v>25</v>
      </c>
      <c r="B24" s="62" t="s">
        <v>85</v>
      </c>
      <c r="C24" s="20"/>
      <c r="D24" s="14"/>
      <c r="E24" s="14"/>
      <c r="F24" s="14"/>
      <c r="G24" s="14"/>
      <c r="H24" s="33"/>
      <c r="I24" s="120"/>
      <c r="J24" s="117"/>
      <c r="K24" s="118"/>
      <c r="L24" s="117"/>
      <c r="M24" s="117"/>
      <c r="N24" s="117"/>
      <c r="O24" s="117"/>
      <c r="P24" s="117"/>
      <c r="Q24" s="117"/>
      <c r="R24" s="119"/>
      <c r="S24" s="117"/>
      <c r="T24" s="119"/>
      <c r="U24" s="68"/>
      <c r="V24" s="74"/>
      <c r="W24" s="120"/>
      <c r="X24" s="117"/>
      <c r="Y24" s="117"/>
      <c r="Z24" s="117"/>
      <c r="AA24" s="117"/>
      <c r="AB24" s="117"/>
      <c r="AC24" s="117"/>
      <c r="AD24" s="117"/>
      <c r="AE24" s="117"/>
      <c r="AF24" s="119"/>
      <c r="AG24" s="47"/>
      <c r="AH24" s="14"/>
      <c r="AI24" s="14"/>
      <c r="AJ24" s="14"/>
      <c r="AK24" s="14"/>
      <c r="AL24" s="33"/>
      <c r="AM24" s="145"/>
      <c r="AN24" s="147"/>
      <c r="AO24" s="147"/>
      <c r="AP24" s="147"/>
      <c r="AQ24" s="147"/>
      <c r="AR24" s="150"/>
      <c r="AS24" s="147"/>
      <c r="AT24" s="150"/>
      <c r="AU24" s="40"/>
      <c r="AV24" s="74"/>
      <c r="AW24" s="145"/>
      <c r="AX24" s="147"/>
      <c r="AY24" s="147"/>
      <c r="AZ24" s="147"/>
      <c r="BA24" s="147"/>
      <c r="BB24" s="162"/>
      <c r="BC24" s="14"/>
      <c r="BD24" s="14"/>
      <c r="BE24" s="33"/>
      <c r="BF24" s="217"/>
      <c r="BG24" s="175"/>
      <c r="BH24" s="175"/>
      <c r="BI24" s="175"/>
      <c r="BJ24" s="175"/>
      <c r="BK24" s="175"/>
      <c r="BL24" s="175"/>
      <c r="BM24" s="175"/>
      <c r="BN24" s="175"/>
      <c r="BO24" s="182"/>
      <c r="BP24" s="194"/>
      <c r="BQ24" s="195"/>
      <c r="BR24" s="175"/>
      <c r="BS24" s="182"/>
    </row>
    <row r="25" spans="1:71" ht="101.4" thickBot="1" x14ac:dyDescent="0.35">
      <c r="A25" s="59">
        <v>26</v>
      </c>
      <c r="B25" s="62" t="s">
        <v>86</v>
      </c>
      <c r="C25" s="20"/>
      <c r="D25" s="14"/>
      <c r="E25" s="14"/>
      <c r="F25" s="14"/>
      <c r="G25" s="14"/>
      <c r="H25" s="33"/>
      <c r="I25" s="116" t="s">
        <v>36</v>
      </c>
      <c r="J25" s="128" t="s">
        <v>36</v>
      </c>
      <c r="K25" s="134" t="s">
        <v>36</v>
      </c>
      <c r="L25" s="128" t="s">
        <v>36</v>
      </c>
      <c r="M25" s="128" t="s">
        <v>36</v>
      </c>
      <c r="N25" s="128" t="s">
        <v>36</v>
      </c>
      <c r="O25" s="128" t="s">
        <v>36</v>
      </c>
      <c r="P25" s="128" t="s">
        <v>36</v>
      </c>
      <c r="Q25" s="128" t="s">
        <v>36</v>
      </c>
      <c r="R25" s="129" t="s">
        <v>36</v>
      </c>
      <c r="S25" s="128" t="s">
        <v>36</v>
      </c>
      <c r="T25" s="129" t="s">
        <v>36</v>
      </c>
      <c r="U25" s="68" t="s">
        <v>36</v>
      </c>
      <c r="V25" s="74" t="s">
        <v>36</v>
      </c>
      <c r="W25" s="116" t="s">
        <v>36</v>
      </c>
      <c r="X25" s="128" t="s">
        <v>36</v>
      </c>
      <c r="Y25" s="128" t="s">
        <v>36</v>
      </c>
      <c r="Z25" s="128" t="s">
        <v>36</v>
      </c>
      <c r="AA25" s="128" t="s">
        <v>36</v>
      </c>
      <c r="AB25" s="128" t="s">
        <v>36</v>
      </c>
      <c r="AC25" s="128" t="s">
        <v>36</v>
      </c>
      <c r="AD25" s="128" t="s">
        <v>36</v>
      </c>
      <c r="AE25" s="128" t="s">
        <v>36</v>
      </c>
      <c r="AF25" s="129" t="s">
        <v>36</v>
      </c>
      <c r="AG25" s="47"/>
      <c r="AH25" s="14"/>
      <c r="AI25" s="14"/>
      <c r="AJ25" s="14"/>
      <c r="AK25" s="14"/>
      <c r="AL25" s="33"/>
      <c r="AM25" s="145" t="s">
        <v>36</v>
      </c>
      <c r="AN25" s="147" t="s">
        <v>36</v>
      </c>
      <c r="AO25" s="147" t="s">
        <v>36</v>
      </c>
      <c r="AP25" s="147" t="s">
        <v>36</v>
      </c>
      <c r="AQ25" s="147" t="s">
        <v>36</v>
      </c>
      <c r="AR25" s="150" t="s">
        <v>36</v>
      </c>
      <c r="AS25" s="147" t="s">
        <v>36</v>
      </c>
      <c r="AT25" s="150" t="s">
        <v>36</v>
      </c>
      <c r="AU25" s="40" t="s">
        <v>36</v>
      </c>
      <c r="AV25" s="74" t="s">
        <v>36</v>
      </c>
      <c r="AW25" s="145" t="s">
        <v>36</v>
      </c>
      <c r="AX25" s="147" t="s">
        <v>36</v>
      </c>
      <c r="AY25" s="147" t="s">
        <v>36</v>
      </c>
      <c r="AZ25" s="147" t="s">
        <v>36</v>
      </c>
      <c r="BA25" s="147" t="s">
        <v>36</v>
      </c>
      <c r="BB25" s="162" t="s">
        <v>36</v>
      </c>
      <c r="BC25" s="15"/>
      <c r="BD25" s="14"/>
      <c r="BE25" s="33"/>
      <c r="BF25" s="212" t="s">
        <v>36</v>
      </c>
      <c r="BG25" s="166" t="s">
        <v>36</v>
      </c>
      <c r="BH25" s="166" t="s">
        <v>36</v>
      </c>
      <c r="BI25" s="166" t="s">
        <v>36</v>
      </c>
      <c r="BJ25" s="166"/>
      <c r="BK25" s="166" t="s">
        <v>36</v>
      </c>
      <c r="BL25" s="166" t="s">
        <v>36</v>
      </c>
      <c r="BM25" s="166" t="s">
        <v>36</v>
      </c>
      <c r="BN25" s="166" t="s">
        <v>36</v>
      </c>
      <c r="BO25" s="183" t="s">
        <v>36</v>
      </c>
      <c r="BP25" s="194"/>
      <c r="BQ25" s="195"/>
      <c r="BR25" s="117" t="s">
        <v>36</v>
      </c>
      <c r="BS25" s="183" t="s">
        <v>36</v>
      </c>
    </row>
    <row r="26" spans="1:71" ht="53.25" customHeight="1" thickBot="1" x14ac:dyDescent="0.35">
      <c r="A26" s="59">
        <v>27</v>
      </c>
      <c r="B26" s="62" t="s">
        <v>72</v>
      </c>
      <c r="C26" s="22">
        <f>G26+P26+I26+L26</f>
        <v>3364227.9000000004</v>
      </c>
      <c r="D26" s="17">
        <f>H26+I26+J26+Q26</f>
        <v>1675842</v>
      </c>
      <c r="E26" s="17">
        <f>K26+J26+L26+M26</f>
        <v>1655734.5</v>
      </c>
      <c r="F26" s="17">
        <f>N26+L26+Q26+S26</f>
        <v>3280638.5999999996</v>
      </c>
      <c r="G26" s="17">
        <f>O26+Q26+M26+T26</f>
        <v>2629370.4000000004</v>
      </c>
      <c r="H26" s="36">
        <f>P26+M26+S26+R26</f>
        <v>978709.5</v>
      </c>
      <c r="I26" s="229">
        <f>I30*0.75</f>
        <v>149898</v>
      </c>
      <c r="J26" s="230">
        <f t="shared" ref="J26" si="0">J30*0.75</f>
        <v>389734.5</v>
      </c>
      <c r="K26" s="231">
        <f>K30*0.75</f>
        <v>216000</v>
      </c>
      <c r="L26" s="230">
        <f>L30*0.75</f>
        <v>525000</v>
      </c>
      <c r="M26" s="230">
        <f>M30*0.75</f>
        <v>525000</v>
      </c>
      <c r="N26" s="230">
        <f t="shared" ref="N26:T26" si="1">N30*0.75</f>
        <v>2429388.5999999996</v>
      </c>
      <c r="O26" s="230">
        <f t="shared" si="1"/>
        <v>1778120.4000000001</v>
      </c>
      <c r="P26" s="230">
        <f t="shared" si="1"/>
        <v>59959.5</v>
      </c>
      <c r="Q26" s="230">
        <f t="shared" si="1"/>
        <v>157500</v>
      </c>
      <c r="R26" s="232">
        <f>R30*0.75</f>
        <v>225000</v>
      </c>
      <c r="S26" s="230">
        <f t="shared" si="1"/>
        <v>168750</v>
      </c>
      <c r="T26" s="232">
        <f t="shared" si="1"/>
        <v>168750</v>
      </c>
      <c r="U26" s="209">
        <f>X26+Y26+AC26</f>
        <v>0</v>
      </c>
      <c r="V26" s="89">
        <f>Y26+Z26+AD26</f>
        <v>0</v>
      </c>
      <c r="W26" s="229">
        <f t="shared" ref="W26:X26" si="2">W30*0.75</f>
        <v>0</v>
      </c>
      <c r="X26" s="230">
        <f t="shared" si="2"/>
        <v>0</v>
      </c>
      <c r="Y26" s="230">
        <f>Y30*0.75</f>
        <v>0</v>
      </c>
      <c r="Z26" s="230">
        <f>Z30*0.75</f>
        <v>0</v>
      </c>
      <c r="AA26" s="230">
        <f t="shared" ref="AA26:AD26" si="3">AA30*0.75</f>
        <v>0</v>
      </c>
      <c r="AB26" s="230">
        <f t="shared" si="3"/>
        <v>0</v>
      </c>
      <c r="AC26" s="230">
        <f t="shared" si="3"/>
        <v>0</v>
      </c>
      <c r="AD26" s="230">
        <f t="shared" si="3"/>
        <v>0</v>
      </c>
      <c r="AE26" s="230">
        <f>AE30*0.75</f>
        <v>0</v>
      </c>
      <c r="AF26" s="232">
        <f>AF30*0.75</f>
        <v>0</v>
      </c>
      <c r="AG26" s="50">
        <f>AG30*0.75</f>
        <v>225000</v>
      </c>
      <c r="AH26" s="50">
        <f t="shared" ref="AH26:AL26" si="4">AH30*0.75</f>
        <v>3900000</v>
      </c>
      <c r="AI26" s="50">
        <f t="shared" si="4"/>
        <v>1275000</v>
      </c>
      <c r="AJ26" s="50">
        <f t="shared" si="4"/>
        <v>675000</v>
      </c>
      <c r="AK26" s="50">
        <f t="shared" si="4"/>
        <v>1950000</v>
      </c>
      <c r="AL26" s="50">
        <f t="shared" si="4"/>
        <v>1012500</v>
      </c>
      <c r="AM26" s="229">
        <f>AM30*0.75</f>
        <v>225000</v>
      </c>
      <c r="AN26" s="230">
        <f>AN30*0.75</f>
        <v>1275000</v>
      </c>
      <c r="AO26" s="230">
        <f t="shared" ref="AO26:AT26" si="5">AO30*0.75</f>
        <v>675000</v>
      </c>
      <c r="AP26" s="230">
        <f>AP30*0.75</f>
        <v>825000</v>
      </c>
      <c r="AQ26" s="230">
        <f>AQ30*0.75</f>
        <v>525000</v>
      </c>
      <c r="AR26" s="233">
        <f>AR30*0.75</f>
        <v>600000</v>
      </c>
      <c r="AS26" s="230">
        <f t="shared" si="5"/>
        <v>562500</v>
      </c>
      <c r="AT26" s="233">
        <f t="shared" si="5"/>
        <v>450000</v>
      </c>
      <c r="AU26" s="86">
        <v>0</v>
      </c>
      <c r="AV26" s="87">
        <v>0</v>
      </c>
      <c r="AW26" s="234">
        <f t="shared" ref="AW26:AX26" si="6">AW30*0.75</f>
        <v>0</v>
      </c>
      <c r="AX26" s="235">
        <f t="shared" si="6"/>
        <v>0</v>
      </c>
      <c r="AY26" s="235">
        <f>AY30*0.75</f>
        <v>0</v>
      </c>
      <c r="AZ26" s="235">
        <f t="shared" ref="AZ26" si="7">AZ30*0.75</f>
        <v>0</v>
      </c>
      <c r="BA26" s="235">
        <f>BA30*0.75</f>
        <v>0</v>
      </c>
      <c r="BB26" s="236">
        <f t="shared" ref="BB26" si="8">BB30*0.75</f>
        <v>0</v>
      </c>
      <c r="BC26" s="15">
        <f>BC30*0.75</f>
        <v>1577823</v>
      </c>
      <c r="BD26" s="15">
        <f t="shared" ref="BD26:BS26" si="9">BD30*0.75</f>
        <v>804255</v>
      </c>
      <c r="BE26" s="34">
        <f t="shared" si="9"/>
        <v>927383.25</v>
      </c>
      <c r="BF26" s="229">
        <f t="shared" si="9"/>
        <v>59958.75</v>
      </c>
      <c r="BG26" s="230">
        <f t="shared" si="9"/>
        <v>555989.25</v>
      </c>
      <c r="BH26" s="230">
        <f t="shared" si="9"/>
        <v>607050</v>
      </c>
      <c r="BI26" s="235">
        <f t="shared" si="9"/>
        <v>332325</v>
      </c>
      <c r="BJ26" s="235">
        <f t="shared" si="9"/>
        <v>22500</v>
      </c>
      <c r="BK26" s="230">
        <f t="shared" si="9"/>
        <v>745755</v>
      </c>
      <c r="BL26" s="230">
        <f t="shared" si="9"/>
        <v>58500</v>
      </c>
      <c r="BM26" s="230">
        <f t="shared" si="9"/>
        <v>225000</v>
      </c>
      <c r="BN26" s="230">
        <f t="shared" si="9"/>
        <v>162750</v>
      </c>
      <c r="BO26" s="232">
        <f t="shared" si="9"/>
        <v>539633.25</v>
      </c>
      <c r="BP26" s="40">
        <f t="shared" si="9"/>
        <v>748631.25</v>
      </c>
      <c r="BQ26" s="39">
        <f t="shared" si="9"/>
        <v>2153766</v>
      </c>
      <c r="BR26" s="230">
        <f t="shared" si="9"/>
        <v>748631.25</v>
      </c>
      <c r="BS26" s="232">
        <f t="shared" si="9"/>
        <v>2153766</v>
      </c>
    </row>
    <row r="27" spans="1:71" ht="32.25" customHeight="1" thickBot="1" x14ac:dyDescent="0.35">
      <c r="A27" s="59">
        <v>28</v>
      </c>
      <c r="B27" s="62" t="s">
        <v>71</v>
      </c>
      <c r="C27" s="20">
        <v>75</v>
      </c>
      <c r="D27" s="14">
        <v>75</v>
      </c>
      <c r="E27" s="14">
        <v>75</v>
      </c>
      <c r="F27" s="14">
        <v>75</v>
      </c>
      <c r="G27" s="14">
        <v>75</v>
      </c>
      <c r="H27" s="33">
        <v>75</v>
      </c>
      <c r="I27" s="229">
        <v>75</v>
      </c>
      <c r="J27" s="230">
        <v>75</v>
      </c>
      <c r="K27" s="231">
        <v>75</v>
      </c>
      <c r="L27" s="230">
        <v>75</v>
      </c>
      <c r="M27" s="230">
        <v>75</v>
      </c>
      <c r="N27" s="230">
        <v>75</v>
      </c>
      <c r="O27" s="230">
        <v>75</v>
      </c>
      <c r="P27" s="230">
        <v>75</v>
      </c>
      <c r="Q27" s="230">
        <v>75</v>
      </c>
      <c r="R27" s="232">
        <v>75</v>
      </c>
      <c r="S27" s="230">
        <v>75</v>
      </c>
      <c r="T27" s="232">
        <v>75</v>
      </c>
      <c r="U27" s="68">
        <v>75</v>
      </c>
      <c r="V27" s="74">
        <v>75</v>
      </c>
      <c r="W27" s="229">
        <v>75</v>
      </c>
      <c r="X27" s="230">
        <v>75</v>
      </c>
      <c r="Y27" s="230">
        <v>75</v>
      </c>
      <c r="Z27" s="230">
        <v>75</v>
      </c>
      <c r="AA27" s="230">
        <v>75</v>
      </c>
      <c r="AB27" s="230">
        <v>75</v>
      </c>
      <c r="AC27" s="230">
        <v>75</v>
      </c>
      <c r="AD27" s="230">
        <v>75</v>
      </c>
      <c r="AE27" s="230">
        <v>75</v>
      </c>
      <c r="AF27" s="232">
        <v>75</v>
      </c>
      <c r="AG27" s="47">
        <v>75</v>
      </c>
      <c r="AH27" s="14">
        <v>75</v>
      </c>
      <c r="AI27" s="14">
        <v>75</v>
      </c>
      <c r="AJ27" s="14">
        <v>75</v>
      </c>
      <c r="AK27" s="14">
        <v>75</v>
      </c>
      <c r="AL27" s="33">
        <v>75</v>
      </c>
      <c r="AM27" s="229">
        <v>75</v>
      </c>
      <c r="AN27" s="230">
        <v>75</v>
      </c>
      <c r="AO27" s="230">
        <v>75</v>
      </c>
      <c r="AP27" s="230">
        <v>75</v>
      </c>
      <c r="AQ27" s="230">
        <v>75</v>
      </c>
      <c r="AR27" s="233">
        <v>75</v>
      </c>
      <c r="AS27" s="230">
        <v>75</v>
      </c>
      <c r="AT27" s="233">
        <v>75</v>
      </c>
      <c r="AU27" s="40">
        <v>75</v>
      </c>
      <c r="AV27" s="74">
        <v>75</v>
      </c>
      <c r="AW27" s="234">
        <v>75</v>
      </c>
      <c r="AX27" s="235">
        <v>75</v>
      </c>
      <c r="AY27" s="235">
        <v>75</v>
      </c>
      <c r="AZ27" s="235">
        <v>75</v>
      </c>
      <c r="BA27" s="235">
        <v>75</v>
      </c>
      <c r="BB27" s="236">
        <v>75</v>
      </c>
      <c r="BC27" s="15">
        <v>75</v>
      </c>
      <c r="BD27" s="15">
        <v>75</v>
      </c>
      <c r="BE27" s="34">
        <v>75</v>
      </c>
      <c r="BF27" s="229">
        <v>75</v>
      </c>
      <c r="BG27" s="230">
        <v>75</v>
      </c>
      <c r="BH27" s="230">
        <v>75</v>
      </c>
      <c r="BI27" s="235">
        <v>75</v>
      </c>
      <c r="BJ27" s="235">
        <v>75</v>
      </c>
      <c r="BK27" s="230">
        <v>75</v>
      </c>
      <c r="BL27" s="230">
        <v>75</v>
      </c>
      <c r="BM27" s="230">
        <v>76</v>
      </c>
      <c r="BN27" s="230">
        <v>75</v>
      </c>
      <c r="BO27" s="232">
        <v>75</v>
      </c>
      <c r="BP27" s="40">
        <v>75</v>
      </c>
      <c r="BQ27" s="39">
        <v>75</v>
      </c>
      <c r="BR27" s="230">
        <v>75</v>
      </c>
      <c r="BS27" s="232">
        <v>75</v>
      </c>
    </row>
    <row r="28" spans="1:71" ht="32.25" customHeight="1" thickBot="1" x14ac:dyDescent="0.35">
      <c r="A28" s="59"/>
      <c r="B28" s="62" t="s">
        <v>67</v>
      </c>
      <c r="C28" s="22">
        <f>G28+P28+I28+L28</f>
        <v>1121409.3</v>
      </c>
      <c r="D28" s="17">
        <f>H28+I28+J28+Q28</f>
        <v>558614</v>
      </c>
      <c r="E28" s="17">
        <f>K28+J28+L28+M28</f>
        <v>551911.5</v>
      </c>
      <c r="F28" s="17">
        <f>N28+L28+Q28+S28</f>
        <v>1093546.2</v>
      </c>
      <c r="G28" s="17">
        <f>O28+Q28+M28+T28</f>
        <v>876456.8</v>
      </c>
      <c r="H28" s="36">
        <f>P28+M28+S28+R28</f>
        <v>326236.5</v>
      </c>
      <c r="I28" s="229">
        <f>I30*0.25</f>
        <v>49966</v>
      </c>
      <c r="J28" s="230">
        <f t="shared" ref="J28" si="10">J30*0.25</f>
        <v>129911.5</v>
      </c>
      <c r="K28" s="231">
        <f>K30*0.25</f>
        <v>72000</v>
      </c>
      <c r="L28" s="230">
        <f>L30*0.25</f>
        <v>175000</v>
      </c>
      <c r="M28" s="230">
        <f>M30*0.25</f>
        <v>175000</v>
      </c>
      <c r="N28" s="230">
        <f t="shared" ref="N28:T28" si="11">N30*0.25</f>
        <v>809796.2</v>
      </c>
      <c r="O28" s="230">
        <f t="shared" si="11"/>
        <v>592706.80000000005</v>
      </c>
      <c r="P28" s="230">
        <f t="shared" si="11"/>
        <v>19986.5</v>
      </c>
      <c r="Q28" s="230">
        <f t="shared" si="11"/>
        <v>52500</v>
      </c>
      <c r="R28" s="232">
        <f>R30*0.25</f>
        <v>75000</v>
      </c>
      <c r="S28" s="230">
        <f t="shared" si="11"/>
        <v>56250</v>
      </c>
      <c r="T28" s="232">
        <f t="shared" si="11"/>
        <v>56250</v>
      </c>
      <c r="U28" s="209">
        <f>X28+Y28+AC28</f>
        <v>0</v>
      </c>
      <c r="V28" s="89">
        <f>Y28+Z28+AD28</f>
        <v>0</v>
      </c>
      <c r="W28" s="229">
        <v>25</v>
      </c>
      <c r="X28" s="230">
        <f t="shared" ref="X28" si="12">X30*0.25</f>
        <v>0</v>
      </c>
      <c r="Y28" s="230">
        <f>Y30*0.25</f>
        <v>0</v>
      </c>
      <c r="Z28" s="230">
        <f>Z30*0.25</f>
        <v>0</v>
      </c>
      <c r="AA28" s="230">
        <f t="shared" ref="AA28:AD28" si="13">AA30*0.25</f>
        <v>0</v>
      </c>
      <c r="AB28" s="230">
        <f t="shared" si="13"/>
        <v>0</v>
      </c>
      <c r="AC28" s="230">
        <f t="shared" si="13"/>
        <v>0</v>
      </c>
      <c r="AD28" s="230">
        <f t="shared" si="13"/>
        <v>0</v>
      </c>
      <c r="AE28" s="230">
        <f>AE30*0.25</f>
        <v>0</v>
      </c>
      <c r="AF28" s="232">
        <f>AF30*0.25</f>
        <v>0</v>
      </c>
      <c r="AG28" s="50">
        <f>AG30*0.25</f>
        <v>75000</v>
      </c>
      <c r="AH28" s="50">
        <f t="shared" ref="AH28:AT28" si="14">AH30*0.25</f>
        <v>1300000</v>
      </c>
      <c r="AI28" s="50">
        <f t="shared" si="14"/>
        <v>425000</v>
      </c>
      <c r="AJ28" s="50">
        <f t="shared" si="14"/>
        <v>225000</v>
      </c>
      <c r="AK28" s="50">
        <f t="shared" si="14"/>
        <v>650000</v>
      </c>
      <c r="AL28" s="50">
        <f t="shared" si="14"/>
        <v>337500</v>
      </c>
      <c r="AM28" s="229">
        <f t="shared" si="14"/>
        <v>75000</v>
      </c>
      <c r="AN28" s="230">
        <f t="shared" si="14"/>
        <v>425000</v>
      </c>
      <c r="AO28" s="230">
        <f t="shared" si="14"/>
        <v>225000</v>
      </c>
      <c r="AP28" s="230">
        <f t="shared" si="14"/>
        <v>275000</v>
      </c>
      <c r="AQ28" s="230">
        <f t="shared" si="14"/>
        <v>175000</v>
      </c>
      <c r="AR28" s="233">
        <f t="shared" si="14"/>
        <v>200000</v>
      </c>
      <c r="AS28" s="230">
        <f t="shared" si="14"/>
        <v>187500</v>
      </c>
      <c r="AT28" s="233">
        <f t="shared" si="14"/>
        <v>150000</v>
      </c>
      <c r="AU28" s="86">
        <v>0</v>
      </c>
      <c r="AV28" s="87">
        <v>0</v>
      </c>
      <c r="AW28" s="234">
        <f>AW30*0.25</f>
        <v>0</v>
      </c>
      <c r="AX28" s="235">
        <f>AX30*0.25</f>
        <v>0</v>
      </c>
      <c r="AY28" s="235">
        <f t="shared" ref="AY28:BB28" si="15">AY30*0.25</f>
        <v>0</v>
      </c>
      <c r="AZ28" s="235">
        <f t="shared" si="15"/>
        <v>0</v>
      </c>
      <c r="BA28" s="235">
        <f t="shared" si="15"/>
        <v>0</v>
      </c>
      <c r="BB28" s="236">
        <f t="shared" si="15"/>
        <v>0</v>
      </c>
      <c r="BC28" s="15">
        <f>BC30*0.25</f>
        <v>525941</v>
      </c>
      <c r="BD28" s="15">
        <f t="shared" ref="BD28:BS28" si="16">BD30*0.25</f>
        <v>268085</v>
      </c>
      <c r="BE28" s="34">
        <f t="shared" si="16"/>
        <v>309127.75</v>
      </c>
      <c r="BF28" s="229">
        <f t="shared" si="16"/>
        <v>19986.25</v>
      </c>
      <c r="BG28" s="230">
        <f t="shared" si="16"/>
        <v>185329.75</v>
      </c>
      <c r="BH28" s="230">
        <f t="shared" si="16"/>
        <v>202350</v>
      </c>
      <c r="BI28" s="235">
        <f t="shared" si="16"/>
        <v>110775</v>
      </c>
      <c r="BJ28" s="235">
        <f t="shared" si="16"/>
        <v>7500</v>
      </c>
      <c r="BK28" s="230">
        <f t="shared" si="16"/>
        <v>248585</v>
      </c>
      <c r="BL28" s="230">
        <f t="shared" si="16"/>
        <v>19500</v>
      </c>
      <c r="BM28" s="230">
        <f t="shared" si="16"/>
        <v>75000</v>
      </c>
      <c r="BN28" s="230">
        <f t="shared" si="16"/>
        <v>54250</v>
      </c>
      <c r="BO28" s="232">
        <f t="shared" si="16"/>
        <v>179877.75</v>
      </c>
      <c r="BP28" s="40">
        <f t="shared" si="16"/>
        <v>249543.75</v>
      </c>
      <c r="BQ28" s="39">
        <f t="shared" si="16"/>
        <v>717922</v>
      </c>
      <c r="BR28" s="230">
        <f t="shared" si="16"/>
        <v>249543.75</v>
      </c>
      <c r="BS28" s="232">
        <f t="shared" si="16"/>
        <v>717922</v>
      </c>
    </row>
    <row r="29" spans="1:71" ht="45" customHeight="1" thickBot="1" x14ac:dyDescent="0.35">
      <c r="A29" s="59">
        <v>30</v>
      </c>
      <c r="B29" s="62" t="s">
        <v>68</v>
      </c>
      <c r="C29" s="22" t="s">
        <v>4</v>
      </c>
      <c r="D29" s="17" t="s">
        <v>4</v>
      </c>
      <c r="E29" s="17" t="s">
        <v>4</v>
      </c>
      <c r="F29" s="17" t="s">
        <v>4</v>
      </c>
      <c r="G29" s="17" t="s">
        <v>4</v>
      </c>
      <c r="H29" s="36" t="s">
        <v>4</v>
      </c>
      <c r="I29" s="229" t="s">
        <v>4</v>
      </c>
      <c r="J29" s="230" t="s">
        <v>4</v>
      </c>
      <c r="K29" s="231" t="s">
        <v>4</v>
      </c>
      <c r="L29" s="230" t="s">
        <v>4</v>
      </c>
      <c r="M29" s="230" t="s">
        <v>4</v>
      </c>
      <c r="N29" s="230" t="s">
        <v>4</v>
      </c>
      <c r="O29" s="230" t="s">
        <v>4</v>
      </c>
      <c r="P29" s="230" t="s">
        <v>4</v>
      </c>
      <c r="Q29" s="230" t="s">
        <v>4</v>
      </c>
      <c r="R29" s="232" t="s">
        <v>4</v>
      </c>
      <c r="S29" s="230" t="s">
        <v>4</v>
      </c>
      <c r="T29" s="232" t="s">
        <v>4</v>
      </c>
      <c r="U29" s="209" t="s">
        <v>4</v>
      </c>
      <c r="V29" s="89" t="s">
        <v>4</v>
      </c>
      <c r="W29" s="229" t="s">
        <v>4</v>
      </c>
      <c r="X29" s="230" t="s">
        <v>4</v>
      </c>
      <c r="Y29" s="230" t="s">
        <v>4</v>
      </c>
      <c r="Z29" s="230" t="s">
        <v>4</v>
      </c>
      <c r="AA29" s="230" t="s">
        <v>4</v>
      </c>
      <c r="AB29" s="230" t="s">
        <v>4</v>
      </c>
      <c r="AC29" s="230" t="s">
        <v>4</v>
      </c>
      <c r="AD29" s="230" t="s">
        <v>4</v>
      </c>
      <c r="AE29" s="230" t="s">
        <v>4</v>
      </c>
      <c r="AF29" s="232" t="s">
        <v>4</v>
      </c>
      <c r="AG29" s="50" t="s">
        <v>4</v>
      </c>
      <c r="AH29" s="17" t="s">
        <v>4</v>
      </c>
      <c r="AI29" s="17" t="s">
        <v>4</v>
      </c>
      <c r="AJ29" s="17" t="s">
        <v>4</v>
      </c>
      <c r="AK29" s="17" t="s">
        <v>4</v>
      </c>
      <c r="AL29" s="36" t="s">
        <v>4</v>
      </c>
      <c r="AM29" s="229" t="s">
        <v>4</v>
      </c>
      <c r="AN29" s="230" t="s">
        <v>4</v>
      </c>
      <c r="AO29" s="230" t="s">
        <v>4</v>
      </c>
      <c r="AP29" s="230" t="s">
        <v>4</v>
      </c>
      <c r="AQ29" s="230" t="s">
        <v>4</v>
      </c>
      <c r="AR29" s="233" t="s">
        <v>4</v>
      </c>
      <c r="AS29" s="230" t="s">
        <v>4</v>
      </c>
      <c r="AT29" s="233" t="s">
        <v>4</v>
      </c>
      <c r="AU29" s="88" t="s">
        <v>4</v>
      </c>
      <c r="AV29" s="89" t="s">
        <v>4</v>
      </c>
      <c r="AW29" s="234" t="s">
        <v>4</v>
      </c>
      <c r="AX29" s="235" t="s">
        <v>4</v>
      </c>
      <c r="AY29" s="235" t="s">
        <v>4</v>
      </c>
      <c r="AZ29" s="235" t="s">
        <v>4</v>
      </c>
      <c r="BA29" s="235" t="s">
        <v>4</v>
      </c>
      <c r="BB29" s="236" t="s">
        <v>4</v>
      </c>
      <c r="BC29" s="15" t="s">
        <v>4</v>
      </c>
      <c r="BD29" s="15" t="s">
        <v>4</v>
      </c>
      <c r="BE29" s="34" t="s">
        <v>4</v>
      </c>
      <c r="BF29" s="229" t="s">
        <v>4</v>
      </c>
      <c r="BG29" s="230" t="s">
        <v>4</v>
      </c>
      <c r="BH29" s="230" t="s">
        <v>4</v>
      </c>
      <c r="BI29" s="230" t="s">
        <v>4</v>
      </c>
      <c r="BJ29" s="230" t="s">
        <v>4</v>
      </c>
      <c r="BK29" s="230" t="s">
        <v>4</v>
      </c>
      <c r="BL29" s="230" t="s">
        <v>4</v>
      </c>
      <c r="BM29" s="230" t="s">
        <v>4</v>
      </c>
      <c r="BN29" s="230" t="s">
        <v>4</v>
      </c>
      <c r="BO29" s="232" t="s">
        <v>4</v>
      </c>
      <c r="BP29" s="40" t="s">
        <v>4</v>
      </c>
      <c r="BQ29" s="39" t="s">
        <v>4</v>
      </c>
      <c r="BR29" s="237" t="s">
        <v>4</v>
      </c>
      <c r="BS29" s="232" t="s">
        <v>4</v>
      </c>
    </row>
    <row r="30" spans="1:71" ht="44.25" customHeight="1" thickBot="1" x14ac:dyDescent="0.35">
      <c r="A30" s="59">
        <v>31</v>
      </c>
      <c r="B30" s="62" t="s">
        <v>69</v>
      </c>
      <c r="C30" s="20">
        <f>G30+P30+I30+L30</f>
        <v>4485637.2</v>
      </c>
      <c r="D30" s="17">
        <f>H30+I30+J30+Q30</f>
        <v>2234456</v>
      </c>
      <c r="E30" s="17">
        <f>K30+J30+L30+M30</f>
        <v>2207646</v>
      </c>
      <c r="F30" s="17">
        <f>N30+L30+Q30+S30</f>
        <v>4374184.8</v>
      </c>
      <c r="G30" s="17">
        <f>O30+Q30+M30+T30</f>
        <v>3505827.2</v>
      </c>
      <c r="H30" s="36">
        <f>P30+M30+S30+R30</f>
        <v>1304946</v>
      </c>
      <c r="I30" s="229">
        <v>199864</v>
      </c>
      <c r="J30" s="230">
        <v>519646</v>
      </c>
      <c r="K30" s="231">
        <v>288000</v>
      </c>
      <c r="L30" s="230">
        <v>700000</v>
      </c>
      <c r="M30" s="230">
        <v>700000</v>
      </c>
      <c r="N30" s="252">
        <v>3239184.8</v>
      </c>
      <c r="O30" s="230">
        <v>2370827.2000000002</v>
      </c>
      <c r="P30" s="235">
        <f>79946</f>
        <v>79946</v>
      </c>
      <c r="Q30" s="238">
        <v>210000</v>
      </c>
      <c r="R30" s="239">
        <v>300000</v>
      </c>
      <c r="S30" s="230">
        <v>225000</v>
      </c>
      <c r="T30" s="232">
        <v>225000</v>
      </c>
      <c r="U30" s="210">
        <f>X30+Y30+AC30</f>
        <v>0</v>
      </c>
      <c r="V30" s="87">
        <f>Y30+Z30+AD30</f>
        <v>0</v>
      </c>
      <c r="W30" s="229">
        <v>0</v>
      </c>
      <c r="X30" s="230">
        <v>0</v>
      </c>
      <c r="Y30" s="230">
        <v>0</v>
      </c>
      <c r="Z30" s="230">
        <v>0</v>
      </c>
      <c r="AA30" s="230">
        <v>0</v>
      </c>
      <c r="AB30" s="230">
        <v>0</v>
      </c>
      <c r="AC30" s="230">
        <v>0</v>
      </c>
      <c r="AD30" s="230">
        <v>0</v>
      </c>
      <c r="AE30" s="230">
        <v>0</v>
      </c>
      <c r="AF30" s="232">
        <v>0</v>
      </c>
      <c r="AG30" s="50">
        <f>AM30</f>
        <v>300000</v>
      </c>
      <c r="AH30" s="17">
        <f>SUM(AI30:AK30)</f>
        <v>5200000</v>
      </c>
      <c r="AI30" s="17">
        <f>AN30</f>
        <v>1700000</v>
      </c>
      <c r="AJ30" s="14">
        <f>AO30</f>
        <v>900000</v>
      </c>
      <c r="AK30" s="17">
        <f>AP30+AQ30+AR30</f>
        <v>2600000</v>
      </c>
      <c r="AL30" s="36">
        <f>AS30+AT30</f>
        <v>1350000</v>
      </c>
      <c r="AM30" s="229">
        <v>300000</v>
      </c>
      <c r="AN30" s="230">
        <v>1700000</v>
      </c>
      <c r="AO30" s="230">
        <v>900000</v>
      </c>
      <c r="AP30" s="230">
        <v>1100000</v>
      </c>
      <c r="AQ30" s="230">
        <v>700000</v>
      </c>
      <c r="AR30" s="233">
        <v>800000</v>
      </c>
      <c r="AS30" s="230">
        <v>750000</v>
      </c>
      <c r="AT30" s="233">
        <v>600000</v>
      </c>
      <c r="AU30" s="86">
        <v>0</v>
      </c>
      <c r="AV30" s="74">
        <v>0</v>
      </c>
      <c r="AW30" s="234">
        <v>0</v>
      </c>
      <c r="AX30" s="235">
        <v>0</v>
      </c>
      <c r="AY30" s="235">
        <v>0</v>
      </c>
      <c r="AZ30" s="235">
        <v>0</v>
      </c>
      <c r="BA30" s="235">
        <v>0</v>
      </c>
      <c r="BB30" s="236">
        <v>0</v>
      </c>
      <c r="BC30" s="220">
        <f>BF30+BG30+BH30+BI30+BJ30</f>
        <v>2103764</v>
      </c>
      <c r="BD30" s="15">
        <f>BK30+BL30</f>
        <v>1072340</v>
      </c>
      <c r="BE30" s="34">
        <f>BM30+BN30+BO30</f>
        <v>1236511</v>
      </c>
      <c r="BF30" s="229">
        <v>79945</v>
      </c>
      <c r="BG30" s="230">
        <v>741319</v>
      </c>
      <c r="BH30" s="235">
        <v>809400</v>
      </c>
      <c r="BI30" s="235">
        <v>443100</v>
      </c>
      <c r="BJ30" s="235">
        <v>30000</v>
      </c>
      <c r="BK30" s="230">
        <v>994340</v>
      </c>
      <c r="BL30" s="230">
        <v>78000</v>
      </c>
      <c r="BM30" s="230">
        <v>300000</v>
      </c>
      <c r="BN30" s="230">
        <f>3088688-2871688</f>
        <v>217000</v>
      </c>
      <c r="BO30" s="232">
        <f>799456-BF30</f>
        <v>719511</v>
      </c>
      <c r="BP30" s="40">
        <f>BR30</f>
        <v>998175</v>
      </c>
      <c r="BQ30" s="39">
        <f>BS30</f>
        <v>2871688</v>
      </c>
      <c r="BR30" s="230">
        <f>1328175-BM30-BJ30</f>
        <v>998175</v>
      </c>
      <c r="BS30" s="232">
        <f>3088688-BN30</f>
        <v>2871688</v>
      </c>
    </row>
    <row r="31" spans="1:71" ht="16.2" thickBot="1" x14ac:dyDescent="0.35">
      <c r="A31" s="59">
        <v>32</v>
      </c>
      <c r="B31" s="65" t="s">
        <v>70</v>
      </c>
      <c r="C31" s="23" t="s">
        <v>4</v>
      </c>
      <c r="D31" s="24" t="s">
        <v>4</v>
      </c>
      <c r="E31" s="24" t="s">
        <v>4</v>
      </c>
      <c r="F31" s="24" t="s">
        <v>4</v>
      </c>
      <c r="G31" s="24" t="s">
        <v>4</v>
      </c>
      <c r="H31" s="37" t="s">
        <v>4</v>
      </c>
      <c r="I31" s="240" t="s">
        <v>4</v>
      </c>
      <c r="J31" s="241" t="s">
        <v>4</v>
      </c>
      <c r="K31" s="242" t="s">
        <v>4</v>
      </c>
      <c r="L31" s="241" t="s">
        <v>4</v>
      </c>
      <c r="M31" s="241" t="s">
        <v>4</v>
      </c>
      <c r="N31" s="241" t="s">
        <v>4</v>
      </c>
      <c r="O31" s="241" t="s">
        <v>4</v>
      </c>
      <c r="P31" s="241" t="s">
        <v>4</v>
      </c>
      <c r="Q31" s="241" t="s">
        <v>4</v>
      </c>
      <c r="R31" s="243" t="s">
        <v>4</v>
      </c>
      <c r="S31" s="241" t="s">
        <v>4</v>
      </c>
      <c r="T31" s="243" t="s">
        <v>4</v>
      </c>
      <c r="U31" s="69" t="s">
        <v>4</v>
      </c>
      <c r="V31" s="90" t="s">
        <v>4</v>
      </c>
      <c r="W31" s="240" t="s">
        <v>4</v>
      </c>
      <c r="X31" s="241" t="s">
        <v>4</v>
      </c>
      <c r="Y31" s="241" t="s">
        <v>4</v>
      </c>
      <c r="Z31" s="241" t="s">
        <v>4</v>
      </c>
      <c r="AA31" s="241" t="s">
        <v>4</v>
      </c>
      <c r="AB31" s="241" t="s">
        <v>4</v>
      </c>
      <c r="AC31" s="241" t="s">
        <v>4</v>
      </c>
      <c r="AD31" s="241" t="s">
        <v>4</v>
      </c>
      <c r="AE31" s="241" t="s">
        <v>4</v>
      </c>
      <c r="AF31" s="243" t="s">
        <v>4</v>
      </c>
      <c r="AG31" s="51" t="s">
        <v>4</v>
      </c>
      <c r="AH31" s="24" t="s">
        <v>4</v>
      </c>
      <c r="AI31" s="24" t="s">
        <v>4</v>
      </c>
      <c r="AJ31" s="24" t="s">
        <v>4</v>
      </c>
      <c r="AK31" s="24" t="s">
        <v>4</v>
      </c>
      <c r="AL31" s="37" t="s">
        <v>4</v>
      </c>
      <c r="AM31" s="240" t="s">
        <v>4</v>
      </c>
      <c r="AN31" s="241" t="s">
        <v>4</v>
      </c>
      <c r="AO31" s="241" t="s">
        <v>4</v>
      </c>
      <c r="AP31" s="241" t="s">
        <v>4</v>
      </c>
      <c r="AQ31" s="241" t="s">
        <v>4</v>
      </c>
      <c r="AR31" s="244" t="s">
        <v>4</v>
      </c>
      <c r="AS31" s="241" t="s">
        <v>4</v>
      </c>
      <c r="AT31" s="244" t="s">
        <v>4</v>
      </c>
      <c r="AU31" s="53" t="s">
        <v>4</v>
      </c>
      <c r="AV31" s="90" t="s">
        <v>4</v>
      </c>
      <c r="AW31" s="245" t="s">
        <v>4</v>
      </c>
      <c r="AX31" s="246" t="s">
        <v>4</v>
      </c>
      <c r="AY31" s="246" t="s">
        <v>4</v>
      </c>
      <c r="AZ31" s="246" t="s">
        <v>4</v>
      </c>
      <c r="BA31" s="246" t="s">
        <v>4</v>
      </c>
      <c r="BB31" s="247" t="s">
        <v>4</v>
      </c>
      <c r="BC31" s="220" t="s">
        <v>4</v>
      </c>
      <c r="BD31" s="220" t="s">
        <v>4</v>
      </c>
      <c r="BE31" s="220" t="s">
        <v>4</v>
      </c>
      <c r="BF31" s="248" t="s">
        <v>4</v>
      </c>
      <c r="BG31" s="248" t="s">
        <v>4</v>
      </c>
      <c r="BH31" s="248" t="s">
        <v>4</v>
      </c>
      <c r="BI31" s="248" t="s">
        <v>4</v>
      </c>
      <c r="BJ31" s="248" t="s">
        <v>4</v>
      </c>
      <c r="BK31" s="249" t="s">
        <v>4</v>
      </c>
      <c r="BL31" s="249" t="s">
        <v>4</v>
      </c>
      <c r="BM31" s="249" t="s">
        <v>4</v>
      </c>
      <c r="BN31" s="249" t="s">
        <v>4</v>
      </c>
      <c r="BO31" s="250" t="s">
        <v>4</v>
      </c>
      <c r="BP31" s="202" t="s">
        <v>4</v>
      </c>
      <c r="BQ31" s="54" t="s">
        <v>4</v>
      </c>
      <c r="BR31" s="251" t="s">
        <v>4</v>
      </c>
      <c r="BS31" s="243" t="s">
        <v>4</v>
      </c>
    </row>
    <row r="32" spans="1:71" x14ac:dyDescent="0.3">
      <c r="A32" s="6"/>
      <c r="B32" s="7"/>
      <c r="C32" s="11"/>
      <c r="D32" s="11"/>
      <c r="E32" s="11"/>
      <c r="F32" s="11"/>
      <c r="G32" s="11"/>
      <c r="H32" s="11"/>
      <c r="O32" s="11"/>
      <c r="P32" s="11"/>
      <c r="U32" s="11"/>
      <c r="V32" s="11"/>
      <c r="AG32" s="11"/>
      <c r="AI32" s="11"/>
      <c r="AJ32" s="11"/>
      <c r="AK32" s="11"/>
      <c r="AL32" s="11"/>
      <c r="AM32" s="9"/>
      <c r="AN32" s="11"/>
      <c r="AO32" s="11"/>
      <c r="AP32" s="11"/>
      <c r="AQ32" s="11"/>
      <c r="AR32" s="11"/>
      <c r="AS32" s="7"/>
      <c r="AT32" s="7"/>
      <c r="AU32" s="11"/>
      <c r="AV32" s="11"/>
      <c r="AW32" s="9"/>
      <c r="AX32" s="9"/>
      <c r="AY32" s="9"/>
      <c r="AZ32" s="9"/>
      <c r="BA32" s="9"/>
      <c r="BB32" s="9"/>
      <c r="BC32" s="5"/>
      <c r="BF32" s="1"/>
      <c r="BG32" s="1"/>
      <c r="BH32" s="1"/>
      <c r="BI32" s="1"/>
      <c r="BJ32" s="1"/>
      <c r="BK32" s="1"/>
      <c r="BL32" s="1"/>
      <c r="BM32" s="1"/>
      <c r="BN32" s="1"/>
      <c r="BO32" s="1"/>
      <c r="BP32" s="1"/>
      <c r="BQ32" s="1"/>
      <c r="BR32" s="1"/>
      <c r="BS32" s="1"/>
    </row>
    <row r="33" spans="1:71" x14ac:dyDescent="0.3">
      <c r="A33" s="6"/>
      <c r="B33" s="7"/>
      <c r="C33" s="11"/>
      <c r="D33" s="11"/>
      <c r="E33" s="11"/>
      <c r="F33" s="11"/>
      <c r="G33" s="11"/>
      <c r="H33" s="11"/>
      <c r="O33" s="11"/>
      <c r="P33" s="11"/>
      <c r="U33" s="11"/>
      <c r="V33" s="11"/>
      <c r="AG33" s="11"/>
      <c r="AI33" s="11"/>
      <c r="AJ33" s="11"/>
      <c r="AK33" s="11"/>
      <c r="AL33" s="11"/>
      <c r="AM33" s="9"/>
      <c r="AN33" s="11"/>
      <c r="AO33" s="11"/>
      <c r="AP33" s="11"/>
      <c r="AQ33" s="11"/>
      <c r="AR33" s="11"/>
      <c r="AS33" s="7"/>
      <c r="AT33" s="7"/>
      <c r="AU33" s="11"/>
      <c r="AV33" s="11"/>
      <c r="AW33" s="9"/>
      <c r="AX33" s="9"/>
      <c r="AY33" s="9"/>
      <c r="AZ33" s="9"/>
      <c r="BA33" s="9"/>
      <c r="BB33" s="9"/>
      <c r="BC33" s="5"/>
      <c r="BF33" s="1"/>
      <c r="BG33" s="1"/>
      <c r="BH33" s="1"/>
      <c r="BI33" s="1"/>
      <c r="BJ33" s="1"/>
      <c r="BK33" s="1"/>
      <c r="BL33" s="1"/>
      <c r="BM33" s="1"/>
      <c r="BN33" s="1"/>
      <c r="BO33" s="1"/>
      <c r="BP33" s="1"/>
      <c r="BQ33" s="1"/>
      <c r="BR33" s="1"/>
      <c r="BS33" s="1"/>
    </row>
    <row r="34" spans="1:71" x14ac:dyDescent="0.3">
      <c r="A34" s="6"/>
      <c r="B34" s="7"/>
      <c r="C34" s="11"/>
      <c r="D34" s="11"/>
      <c r="E34" s="11"/>
      <c r="F34" s="11"/>
      <c r="G34" s="11"/>
      <c r="H34" s="11"/>
      <c r="O34" s="11"/>
      <c r="P34" s="11"/>
      <c r="U34" s="11"/>
      <c r="V34" s="11"/>
      <c r="AG34" s="11"/>
      <c r="AI34" s="11"/>
      <c r="AJ34" s="11"/>
      <c r="AK34" s="11"/>
      <c r="AL34" s="11"/>
      <c r="AM34" s="9"/>
      <c r="AN34" s="11"/>
      <c r="AO34" s="11"/>
      <c r="AP34" s="11"/>
      <c r="AQ34" s="11"/>
      <c r="AR34" s="11"/>
      <c r="AS34" s="7"/>
      <c r="AT34" s="7"/>
      <c r="AU34" s="11"/>
      <c r="AV34" s="11"/>
      <c r="AW34" s="9"/>
      <c r="AX34" s="9"/>
      <c r="AY34" s="9"/>
      <c r="AZ34" s="9"/>
      <c r="BA34" s="9"/>
      <c r="BB34" s="9"/>
      <c r="BC34" s="5"/>
      <c r="BF34" s="1"/>
      <c r="BG34" s="1"/>
      <c r="BH34" s="1"/>
      <c r="BI34" s="1"/>
      <c r="BJ34" s="1"/>
      <c r="BK34" s="1"/>
      <c r="BL34" s="1"/>
      <c r="BM34" s="1"/>
      <c r="BN34" s="1"/>
      <c r="BO34" s="1"/>
      <c r="BP34" s="1"/>
      <c r="BQ34" s="1"/>
      <c r="BR34" s="1"/>
      <c r="BS34" s="1"/>
    </row>
    <row r="35" spans="1:71" x14ac:dyDescent="0.3">
      <c r="A35" s="6"/>
      <c r="B35" s="7"/>
      <c r="C35" s="11"/>
      <c r="D35" s="11"/>
      <c r="E35" s="11"/>
      <c r="F35" s="11"/>
      <c r="G35" s="11"/>
      <c r="H35" s="11"/>
      <c r="O35" s="11"/>
      <c r="P35" s="11"/>
      <c r="U35" s="11"/>
      <c r="V35" s="11"/>
      <c r="AG35" s="11"/>
      <c r="AI35" s="11"/>
      <c r="AJ35" s="11"/>
      <c r="AK35" s="11"/>
      <c r="AL35" s="11"/>
      <c r="AM35" s="9"/>
      <c r="AN35" s="11"/>
      <c r="AO35" s="11"/>
      <c r="AP35" s="11"/>
      <c r="AQ35" s="11"/>
      <c r="AR35" s="11"/>
      <c r="AS35" s="7"/>
      <c r="AT35" s="7"/>
      <c r="AU35" s="11"/>
      <c r="AV35" s="11"/>
      <c r="AW35" s="9"/>
      <c r="AX35" s="9"/>
      <c r="AY35" s="9"/>
      <c r="AZ35" s="9"/>
      <c r="BA35" s="9"/>
      <c r="BB35" s="9"/>
      <c r="BC35" s="5"/>
      <c r="BF35" s="1"/>
      <c r="BG35" s="1"/>
      <c r="BH35" s="1"/>
      <c r="BI35" s="1"/>
      <c r="BJ35" s="1"/>
      <c r="BK35" s="1"/>
      <c r="BL35" s="1"/>
      <c r="BM35" s="1"/>
      <c r="BN35" s="1"/>
      <c r="BO35" s="1"/>
      <c r="BP35" s="1"/>
      <c r="BQ35" s="1"/>
      <c r="BR35" s="1"/>
      <c r="BS35" s="1"/>
    </row>
    <row r="36" spans="1:71" x14ac:dyDescent="0.3">
      <c r="A36" s="6"/>
      <c r="B36" s="7"/>
      <c r="C36" s="11"/>
      <c r="D36" s="11"/>
      <c r="E36" s="11"/>
      <c r="F36" s="11"/>
      <c r="G36" s="11"/>
      <c r="H36" s="11"/>
      <c r="O36" s="11"/>
      <c r="P36" s="11"/>
      <c r="U36" s="11"/>
      <c r="V36" s="11"/>
      <c r="AG36" s="11"/>
      <c r="AI36" s="11"/>
      <c r="AJ36" s="11"/>
      <c r="AK36" s="11"/>
      <c r="AL36" s="11"/>
      <c r="AM36" s="9"/>
      <c r="AN36" s="11"/>
      <c r="AO36" s="11"/>
      <c r="AP36" s="11"/>
      <c r="AQ36" s="11"/>
      <c r="AR36" s="11"/>
      <c r="AS36" s="7"/>
      <c r="AT36" s="7"/>
      <c r="AU36" s="11"/>
      <c r="AV36" s="11"/>
      <c r="AW36" s="9"/>
      <c r="AX36" s="9"/>
      <c r="AY36" s="9"/>
      <c r="AZ36" s="9"/>
      <c r="BA36" s="9"/>
      <c r="BB36" s="9"/>
      <c r="BC36" s="5"/>
      <c r="BF36" s="1"/>
      <c r="BG36" s="1"/>
      <c r="BH36" s="1"/>
      <c r="BI36" s="1"/>
      <c r="BJ36" s="1"/>
      <c r="BK36" s="1"/>
      <c r="BL36" s="1"/>
      <c r="BM36" s="1"/>
      <c r="BN36" s="1"/>
      <c r="BO36" s="1"/>
      <c r="BP36" s="1"/>
      <c r="BQ36" s="1"/>
      <c r="BR36" s="1"/>
      <c r="BS36" s="1"/>
    </row>
    <row r="37" spans="1:71" x14ac:dyDescent="0.3">
      <c r="A37" s="6"/>
      <c r="B37" s="7"/>
      <c r="C37" s="11"/>
      <c r="D37" s="11"/>
      <c r="E37" s="11"/>
      <c r="F37" s="11"/>
      <c r="G37" s="11"/>
      <c r="H37" s="11"/>
      <c r="O37" s="11"/>
      <c r="P37" s="11"/>
      <c r="U37" s="11"/>
      <c r="V37" s="11"/>
      <c r="AG37" s="11"/>
      <c r="AI37" s="11"/>
      <c r="AJ37" s="11"/>
      <c r="AK37" s="11"/>
      <c r="AL37" s="11"/>
      <c r="AM37" s="9"/>
      <c r="AN37" s="11"/>
      <c r="AO37" s="11"/>
      <c r="AP37" s="11"/>
      <c r="AQ37" s="11"/>
      <c r="AR37" s="11"/>
      <c r="AS37" s="7"/>
      <c r="AT37" s="7"/>
      <c r="AU37" s="11"/>
      <c r="AV37" s="11"/>
      <c r="AW37" s="9"/>
      <c r="AX37" s="9"/>
      <c r="AY37" s="9"/>
      <c r="AZ37" s="9"/>
      <c r="BA37" s="9"/>
      <c r="BB37" s="9"/>
      <c r="BC37" s="5"/>
      <c r="BF37" s="1"/>
      <c r="BG37" s="1"/>
      <c r="BH37" s="1"/>
      <c r="BI37" s="1"/>
      <c r="BJ37" s="1"/>
      <c r="BK37" s="1"/>
      <c r="BL37" s="1"/>
      <c r="BM37" s="1"/>
      <c r="BN37" s="1"/>
      <c r="BO37" s="1"/>
      <c r="BP37" s="1"/>
      <c r="BQ37" s="1"/>
      <c r="BR37" s="1"/>
      <c r="BS37" s="1"/>
    </row>
    <row r="38" spans="1:71" x14ac:dyDescent="0.3">
      <c r="A38" s="6"/>
      <c r="B38" s="7"/>
      <c r="C38" s="11"/>
      <c r="D38" s="11"/>
      <c r="E38" s="11"/>
      <c r="F38" s="11"/>
      <c r="G38" s="11"/>
      <c r="H38" s="11"/>
      <c r="O38" s="11"/>
      <c r="P38" s="11"/>
      <c r="U38" s="11"/>
      <c r="V38" s="11"/>
      <c r="AG38" s="11"/>
      <c r="AI38" s="11"/>
      <c r="AJ38" s="11"/>
      <c r="AK38" s="11"/>
      <c r="AL38" s="11"/>
      <c r="AM38" s="9"/>
      <c r="AN38" s="11"/>
      <c r="AO38" s="11"/>
      <c r="AP38" s="11"/>
      <c r="AQ38" s="11"/>
      <c r="AR38" s="11"/>
      <c r="AS38" s="7"/>
      <c r="AT38" s="7"/>
      <c r="AU38" s="11"/>
      <c r="AV38" s="11"/>
      <c r="AW38" s="9"/>
      <c r="AX38" s="9"/>
      <c r="AY38" s="9"/>
      <c r="AZ38" s="9"/>
      <c r="BA38" s="9"/>
      <c r="BB38" s="9"/>
      <c r="BC38" s="5"/>
      <c r="BF38" s="1"/>
      <c r="BG38" s="1"/>
      <c r="BH38" s="1"/>
      <c r="BI38" s="1"/>
      <c r="BJ38" s="1"/>
      <c r="BK38" s="1"/>
      <c r="BL38" s="1"/>
      <c r="BM38" s="1"/>
      <c r="BN38" s="1"/>
      <c r="BO38" s="1"/>
      <c r="BP38" s="1"/>
      <c r="BQ38" s="1"/>
      <c r="BR38" s="1"/>
      <c r="BS38" s="1"/>
    </row>
    <row r="39" spans="1:71" x14ac:dyDescent="0.3">
      <c r="A39" s="6"/>
      <c r="B39" s="7"/>
      <c r="C39" s="11"/>
      <c r="D39" s="11"/>
      <c r="E39" s="11"/>
      <c r="F39" s="11"/>
      <c r="G39" s="11"/>
      <c r="H39" s="11"/>
      <c r="O39" s="11"/>
      <c r="P39" s="11"/>
      <c r="U39" s="11"/>
      <c r="V39" s="11"/>
      <c r="AG39" s="11"/>
      <c r="AI39" s="11"/>
      <c r="AJ39" s="11"/>
      <c r="AK39" s="11"/>
      <c r="AL39" s="11"/>
      <c r="AM39" s="9"/>
      <c r="AN39" s="11"/>
      <c r="AO39" s="11"/>
      <c r="AP39" s="11"/>
      <c r="AQ39" s="11"/>
      <c r="AR39" s="11"/>
      <c r="AS39" s="7"/>
      <c r="AT39" s="7"/>
      <c r="AU39" s="11"/>
      <c r="AV39" s="11"/>
      <c r="AW39" s="9"/>
      <c r="AX39" s="9"/>
      <c r="AY39" s="9"/>
      <c r="AZ39" s="9"/>
      <c r="BA39" s="9"/>
      <c r="BB39" s="9"/>
      <c r="BC39" s="5"/>
      <c r="BF39" s="1"/>
      <c r="BG39" s="1"/>
      <c r="BH39" s="1"/>
      <c r="BI39" s="1"/>
      <c r="BJ39" s="1"/>
      <c r="BK39" s="1"/>
      <c r="BL39" s="1"/>
      <c r="BM39" s="1"/>
      <c r="BN39" s="1"/>
      <c r="BO39" s="1"/>
      <c r="BP39" s="1"/>
      <c r="BQ39" s="1"/>
      <c r="BR39" s="1"/>
      <c r="BS39" s="1"/>
    </row>
    <row r="40" spans="1:71" x14ac:dyDescent="0.3">
      <c r="A40" s="6"/>
      <c r="B40" s="7"/>
      <c r="C40" s="11"/>
      <c r="D40" s="11"/>
      <c r="E40" s="11"/>
      <c r="F40" s="11"/>
      <c r="G40" s="11"/>
      <c r="H40" s="11"/>
      <c r="O40" s="11"/>
      <c r="P40" s="11"/>
      <c r="U40" s="11"/>
      <c r="V40" s="11"/>
      <c r="AG40" s="11"/>
      <c r="AI40" s="11"/>
      <c r="AJ40" s="11"/>
      <c r="AK40" s="11"/>
      <c r="AL40" s="11"/>
      <c r="AM40" s="9"/>
      <c r="AN40" s="11"/>
      <c r="AO40" s="11"/>
      <c r="AP40" s="11"/>
      <c r="AQ40" s="11"/>
      <c r="AR40" s="11"/>
      <c r="AS40" s="7"/>
      <c r="AT40" s="7"/>
      <c r="AU40" s="11"/>
      <c r="AV40" s="11"/>
      <c r="AW40" s="9"/>
      <c r="AX40" s="9"/>
      <c r="AY40" s="9"/>
      <c r="AZ40" s="9"/>
      <c r="BA40" s="9"/>
      <c r="BB40" s="9"/>
      <c r="BC40" s="5"/>
      <c r="BF40" s="1"/>
      <c r="BG40" s="1"/>
      <c r="BH40" s="1"/>
      <c r="BI40" s="1"/>
      <c r="BJ40" s="1"/>
      <c r="BK40" s="1"/>
      <c r="BL40" s="1"/>
      <c r="BM40" s="1"/>
      <c r="BN40" s="1"/>
      <c r="BO40" s="1"/>
      <c r="BP40" s="1"/>
      <c r="BQ40" s="1"/>
      <c r="BR40" s="1"/>
      <c r="BS40" s="1"/>
    </row>
    <row r="41" spans="1:71" x14ac:dyDescent="0.3">
      <c r="A41" s="6"/>
      <c r="B41" s="7"/>
      <c r="C41" s="11"/>
      <c r="D41" s="11"/>
      <c r="E41" s="11"/>
      <c r="F41" s="11"/>
      <c r="G41" s="11"/>
      <c r="H41" s="11"/>
      <c r="O41" s="11"/>
      <c r="P41" s="11"/>
      <c r="U41" s="11"/>
      <c r="V41" s="11"/>
      <c r="AG41" s="11"/>
      <c r="AI41" s="11"/>
      <c r="AJ41" s="11"/>
      <c r="AK41" s="11"/>
      <c r="AL41" s="11"/>
      <c r="AM41" s="9"/>
      <c r="AN41" s="11"/>
      <c r="AO41" s="11"/>
      <c r="AP41" s="11"/>
      <c r="AQ41" s="11"/>
      <c r="AR41" s="11"/>
      <c r="AS41" s="7"/>
      <c r="AT41" s="7"/>
      <c r="AU41" s="11"/>
      <c r="AV41" s="11"/>
      <c r="AW41" s="9"/>
      <c r="AX41" s="9"/>
      <c r="AY41" s="9"/>
      <c r="AZ41" s="9"/>
      <c r="BA41" s="9"/>
      <c r="BB41" s="9"/>
      <c r="BC41" s="5"/>
      <c r="BF41" s="1"/>
      <c r="BG41" s="1"/>
      <c r="BH41" s="1"/>
      <c r="BI41" s="1"/>
      <c r="BJ41" s="1"/>
      <c r="BK41" s="1"/>
      <c r="BL41" s="1"/>
      <c r="BM41" s="1"/>
      <c r="BN41" s="1"/>
      <c r="BO41" s="1"/>
      <c r="BP41" s="1"/>
      <c r="BQ41" s="1"/>
      <c r="BR41" s="1"/>
      <c r="BS41" s="1"/>
    </row>
    <row r="42" spans="1:71" x14ac:dyDescent="0.3">
      <c r="A42" s="6"/>
      <c r="B42" s="7"/>
      <c r="C42" s="11"/>
      <c r="D42" s="11"/>
      <c r="E42" s="11"/>
      <c r="F42" s="11"/>
      <c r="G42" s="11"/>
      <c r="H42" s="11"/>
      <c r="O42" s="11"/>
      <c r="P42" s="11"/>
      <c r="U42" s="11"/>
      <c r="V42" s="11"/>
      <c r="AG42" s="11"/>
      <c r="AI42" s="11"/>
      <c r="AJ42" s="11"/>
      <c r="AK42" s="11"/>
      <c r="AL42" s="11"/>
      <c r="AM42" s="9"/>
      <c r="AN42" s="11"/>
      <c r="AO42" s="11"/>
      <c r="AP42" s="11"/>
      <c r="AQ42" s="11"/>
      <c r="AR42" s="11"/>
      <c r="AS42" s="7"/>
      <c r="AT42" s="7"/>
      <c r="AU42" s="11"/>
      <c r="AV42" s="11"/>
      <c r="AW42" s="9"/>
      <c r="AX42" s="9"/>
      <c r="AY42" s="9"/>
      <c r="AZ42" s="9"/>
      <c r="BA42" s="9"/>
      <c r="BB42" s="9"/>
      <c r="BC42" s="5"/>
      <c r="BF42" s="1"/>
      <c r="BG42" s="1"/>
      <c r="BH42" s="1"/>
      <c r="BI42" s="1"/>
      <c r="BJ42" s="1"/>
      <c r="BK42" s="1"/>
      <c r="BL42" s="1"/>
      <c r="BM42" s="1"/>
      <c r="BN42" s="1"/>
      <c r="BO42" s="1"/>
      <c r="BP42" s="1"/>
      <c r="BQ42" s="1"/>
      <c r="BR42" s="1"/>
      <c r="BS42" s="1"/>
    </row>
    <row r="43" spans="1:71" x14ac:dyDescent="0.3">
      <c r="A43" s="6"/>
      <c r="B43" s="7"/>
      <c r="C43" s="11"/>
      <c r="D43" s="11"/>
      <c r="E43" s="11"/>
      <c r="F43" s="11"/>
      <c r="G43" s="11"/>
      <c r="H43" s="11"/>
      <c r="O43" s="11"/>
      <c r="P43" s="11"/>
      <c r="U43" s="11"/>
      <c r="V43" s="11"/>
      <c r="AG43" s="11"/>
      <c r="AI43" s="11"/>
      <c r="AJ43" s="11"/>
      <c r="AK43" s="11"/>
      <c r="AL43" s="11"/>
      <c r="AM43" s="9"/>
      <c r="AN43" s="11"/>
      <c r="AO43" s="11"/>
      <c r="AP43" s="11"/>
      <c r="AQ43" s="11"/>
      <c r="AR43" s="11"/>
      <c r="AS43" s="7"/>
      <c r="AT43" s="7"/>
      <c r="AU43" s="11"/>
      <c r="AV43" s="11"/>
      <c r="AW43" s="9"/>
      <c r="AX43" s="9"/>
      <c r="AY43" s="9"/>
      <c r="AZ43" s="9"/>
      <c r="BA43" s="9"/>
      <c r="BB43" s="9"/>
      <c r="BC43" s="5"/>
      <c r="BF43" s="1"/>
      <c r="BG43" s="1"/>
      <c r="BH43" s="1"/>
      <c r="BI43" s="1"/>
      <c r="BJ43" s="1"/>
      <c r="BK43" s="1"/>
      <c r="BL43" s="1"/>
      <c r="BM43" s="1"/>
      <c r="BN43" s="1"/>
      <c r="BO43" s="1"/>
      <c r="BP43" s="1"/>
      <c r="BQ43" s="1"/>
      <c r="BR43" s="1"/>
      <c r="BS43" s="1"/>
    </row>
    <row r="44" spans="1:71" x14ac:dyDescent="0.3">
      <c r="A44" s="6"/>
      <c r="B44" s="7"/>
      <c r="C44" s="11"/>
      <c r="D44" s="11"/>
      <c r="E44" s="11"/>
      <c r="F44" s="11"/>
      <c r="G44" s="11"/>
      <c r="H44" s="11"/>
      <c r="O44" s="11"/>
      <c r="P44" s="11"/>
      <c r="U44" s="11"/>
      <c r="V44" s="11"/>
      <c r="AG44" s="11"/>
      <c r="AI44" s="11"/>
      <c r="AJ44" s="11"/>
      <c r="AK44" s="11"/>
      <c r="AL44" s="11"/>
      <c r="AM44" s="9"/>
      <c r="AN44" s="11"/>
      <c r="AO44" s="11"/>
      <c r="AP44" s="11"/>
      <c r="AQ44" s="11"/>
      <c r="AR44" s="11"/>
      <c r="AS44" s="7"/>
      <c r="AT44" s="7"/>
      <c r="AU44" s="11"/>
      <c r="AV44" s="11"/>
      <c r="AW44" s="9"/>
      <c r="AX44" s="9"/>
      <c r="AY44" s="9"/>
      <c r="AZ44" s="9"/>
      <c r="BA44" s="9"/>
      <c r="BB44" s="9"/>
      <c r="BC44" s="5"/>
      <c r="BF44" s="1"/>
      <c r="BG44" s="1"/>
      <c r="BH44" s="1"/>
      <c r="BI44" s="1"/>
      <c r="BJ44" s="1"/>
      <c r="BK44" s="1"/>
      <c r="BL44" s="1"/>
      <c r="BM44" s="1"/>
      <c r="BN44" s="1"/>
      <c r="BO44" s="1"/>
      <c r="BP44" s="1"/>
      <c r="BQ44" s="1"/>
      <c r="BR44" s="1"/>
      <c r="BS44" s="1"/>
    </row>
    <row r="45" spans="1:71" x14ac:dyDescent="0.3">
      <c r="A45" s="6"/>
      <c r="B45" s="7"/>
      <c r="C45" s="11"/>
      <c r="D45" s="11"/>
      <c r="E45" s="11"/>
      <c r="F45" s="11"/>
      <c r="G45" s="11"/>
      <c r="H45" s="11"/>
      <c r="U45" s="11"/>
      <c r="V45" s="11"/>
      <c r="AG45" s="11"/>
      <c r="AI45" s="11"/>
      <c r="AJ45" s="11"/>
      <c r="AK45" s="11"/>
      <c r="AL45" s="11"/>
      <c r="AM45" s="9"/>
      <c r="AN45" s="11"/>
      <c r="AO45" s="11"/>
      <c r="AP45" s="11"/>
      <c r="AQ45" s="11"/>
      <c r="AR45" s="11"/>
      <c r="AS45" s="7"/>
      <c r="AT45" s="7"/>
      <c r="AU45" s="11"/>
      <c r="AV45" s="11"/>
      <c r="AW45" s="9"/>
      <c r="AX45" s="9"/>
      <c r="AY45" s="9"/>
      <c r="AZ45" s="9"/>
      <c r="BA45" s="9"/>
      <c r="BB45" s="9"/>
      <c r="BC45" s="5"/>
      <c r="BF45" s="1"/>
      <c r="BG45" s="1"/>
      <c r="BH45" s="1"/>
      <c r="BI45" s="1"/>
      <c r="BJ45" s="1"/>
      <c r="BK45" s="1"/>
      <c r="BL45" s="1"/>
      <c r="BM45" s="1"/>
      <c r="BN45" s="1"/>
      <c r="BO45" s="1"/>
      <c r="BP45" s="1"/>
      <c r="BQ45" s="1"/>
      <c r="BR45" s="1"/>
      <c r="BS45" s="1"/>
    </row>
    <row r="46" spans="1:71" x14ac:dyDescent="0.3">
      <c r="A46" s="6"/>
      <c r="B46" s="7"/>
      <c r="C46" s="11"/>
      <c r="D46" s="11"/>
      <c r="E46" s="11"/>
      <c r="F46" s="11"/>
      <c r="G46" s="11"/>
      <c r="H46" s="11"/>
      <c r="U46" s="11"/>
      <c r="V46" s="11"/>
      <c r="AG46" s="11"/>
      <c r="AI46" s="11"/>
      <c r="AJ46" s="11"/>
      <c r="AK46" s="11"/>
      <c r="AL46" s="11"/>
      <c r="AM46" s="9"/>
      <c r="AN46" s="11"/>
      <c r="AO46" s="11"/>
      <c r="AP46" s="11"/>
      <c r="AQ46" s="11"/>
      <c r="AR46" s="11"/>
      <c r="AS46" s="7"/>
      <c r="AT46" s="7"/>
      <c r="AU46" s="11"/>
      <c r="AV46" s="11"/>
      <c r="AW46" s="9"/>
      <c r="AX46" s="9"/>
      <c r="AY46" s="9"/>
      <c r="AZ46" s="9"/>
      <c r="BA46" s="9"/>
      <c r="BB46" s="9"/>
      <c r="BC46" s="5"/>
      <c r="BF46" s="1"/>
      <c r="BG46" s="1"/>
      <c r="BH46" s="1"/>
      <c r="BI46" s="1"/>
      <c r="BJ46" s="1"/>
      <c r="BK46" s="1"/>
      <c r="BL46" s="1"/>
      <c r="BM46" s="1"/>
      <c r="BN46" s="1"/>
      <c r="BO46" s="1"/>
      <c r="BP46" s="1"/>
      <c r="BQ46" s="1"/>
      <c r="BR46" s="1"/>
      <c r="BS46" s="1"/>
    </row>
    <row r="47" spans="1:71" x14ac:dyDescent="0.3">
      <c r="A47" s="6"/>
      <c r="B47" s="7"/>
      <c r="C47" s="11"/>
      <c r="D47" s="11"/>
      <c r="E47" s="11"/>
      <c r="F47" s="11"/>
      <c r="G47" s="11"/>
      <c r="H47" s="11"/>
      <c r="U47" s="11"/>
      <c r="V47" s="11"/>
      <c r="AG47" s="11"/>
      <c r="AI47" s="11"/>
      <c r="AJ47" s="11"/>
      <c r="AK47" s="11"/>
      <c r="AL47" s="11"/>
      <c r="AM47" s="9"/>
      <c r="AN47" s="11"/>
      <c r="AO47" s="11"/>
      <c r="AP47" s="11"/>
      <c r="AQ47" s="11"/>
      <c r="AR47" s="11"/>
      <c r="AS47" s="7"/>
      <c r="AT47" s="7"/>
      <c r="AU47" s="11"/>
      <c r="AV47" s="11"/>
      <c r="AW47" s="9"/>
      <c r="AX47" s="9"/>
      <c r="AY47" s="9"/>
      <c r="AZ47" s="9"/>
      <c r="BA47" s="9"/>
      <c r="BB47" s="9"/>
      <c r="BC47" s="5"/>
      <c r="BF47" s="1"/>
      <c r="BG47" s="1"/>
      <c r="BH47" s="1"/>
      <c r="BI47" s="1"/>
      <c r="BJ47" s="1"/>
      <c r="BK47" s="1"/>
      <c r="BL47" s="1"/>
      <c r="BM47" s="1"/>
      <c r="BN47" s="1"/>
      <c r="BO47" s="1"/>
      <c r="BP47" s="1"/>
      <c r="BQ47" s="1"/>
      <c r="BR47" s="1"/>
      <c r="BS47" s="1"/>
    </row>
    <row r="48" spans="1:71" x14ac:dyDescent="0.3">
      <c r="A48" s="6"/>
      <c r="B48" s="7"/>
      <c r="C48" s="11"/>
      <c r="D48" s="11"/>
      <c r="E48" s="11"/>
      <c r="F48" s="11"/>
      <c r="G48" s="11"/>
      <c r="H48" s="11"/>
      <c r="U48" s="11"/>
      <c r="V48" s="11"/>
      <c r="AG48" s="11"/>
      <c r="AI48" s="11"/>
      <c r="AJ48" s="11"/>
      <c r="AK48" s="11"/>
      <c r="AL48" s="11"/>
      <c r="AM48" s="9"/>
      <c r="AN48" s="11"/>
      <c r="AO48" s="11"/>
      <c r="AP48" s="11"/>
      <c r="AQ48" s="11"/>
      <c r="AR48" s="11"/>
      <c r="AS48" s="7"/>
      <c r="AT48" s="7"/>
      <c r="AU48" s="11"/>
      <c r="AV48" s="11"/>
      <c r="AW48" s="9"/>
      <c r="AX48" s="9"/>
      <c r="AY48" s="9"/>
      <c r="AZ48" s="9"/>
      <c r="BA48" s="9"/>
      <c r="BB48" s="9"/>
      <c r="BC48" s="5"/>
      <c r="BF48" s="1"/>
      <c r="BG48" s="1"/>
      <c r="BH48" s="1"/>
      <c r="BI48" s="1"/>
      <c r="BJ48" s="1"/>
      <c r="BK48" s="1"/>
      <c r="BL48" s="1"/>
      <c r="BM48" s="1"/>
      <c r="BN48" s="1"/>
      <c r="BO48" s="1"/>
      <c r="BP48" s="1"/>
      <c r="BQ48" s="1"/>
      <c r="BR48" s="1"/>
      <c r="BS48" s="1"/>
    </row>
    <row r="49" spans="1:71" x14ac:dyDescent="0.3">
      <c r="A49" s="6"/>
      <c r="B49" s="7"/>
      <c r="C49" s="11"/>
      <c r="D49" s="11"/>
      <c r="E49" s="11"/>
      <c r="F49" s="11"/>
      <c r="G49" s="11"/>
      <c r="H49" s="11"/>
      <c r="U49" s="11"/>
      <c r="V49" s="11"/>
      <c r="AG49" s="11"/>
      <c r="AI49" s="11"/>
      <c r="AJ49" s="11"/>
      <c r="AK49" s="11"/>
      <c r="AL49" s="11"/>
      <c r="AM49" s="9"/>
      <c r="AN49" s="11"/>
      <c r="AO49" s="11"/>
      <c r="AP49" s="11"/>
      <c r="AQ49" s="11"/>
      <c r="AR49" s="11"/>
      <c r="AS49" s="7"/>
      <c r="AT49" s="7"/>
      <c r="AU49" s="11"/>
      <c r="AV49" s="11"/>
      <c r="AW49" s="9"/>
      <c r="AX49" s="9"/>
      <c r="AY49" s="9"/>
      <c r="AZ49" s="9"/>
      <c r="BA49" s="9"/>
      <c r="BB49" s="9"/>
      <c r="BC49" s="5"/>
      <c r="BF49" s="1"/>
      <c r="BG49" s="1"/>
      <c r="BH49" s="1"/>
      <c r="BI49" s="1"/>
      <c r="BJ49" s="1"/>
      <c r="BK49" s="1"/>
      <c r="BL49" s="1"/>
      <c r="BM49" s="1"/>
      <c r="BN49" s="1"/>
      <c r="BO49" s="1"/>
      <c r="BP49" s="1"/>
      <c r="BQ49" s="1"/>
      <c r="BR49" s="1"/>
      <c r="BS49" s="1"/>
    </row>
    <row r="50" spans="1:71" x14ac:dyDescent="0.3">
      <c r="A50" s="6"/>
      <c r="B50" s="7"/>
      <c r="C50" s="11"/>
      <c r="D50" s="11"/>
      <c r="E50" s="11"/>
      <c r="F50" s="11"/>
      <c r="G50" s="11"/>
      <c r="H50" s="11"/>
      <c r="U50" s="11"/>
      <c r="V50" s="11"/>
      <c r="AG50" s="11"/>
      <c r="AI50" s="11"/>
      <c r="AJ50" s="11"/>
      <c r="AK50" s="11"/>
      <c r="AL50" s="11"/>
      <c r="AM50" s="9"/>
      <c r="AN50" s="11"/>
      <c r="AO50" s="11"/>
      <c r="AP50" s="11"/>
      <c r="AQ50" s="11"/>
      <c r="AR50" s="11"/>
      <c r="AS50" s="7"/>
      <c r="AT50" s="7"/>
      <c r="AU50" s="11"/>
      <c r="AV50" s="11"/>
      <c r="AW50" s="9"/>
      <c r="AX50" s="9"/>
      <c r="AY50" s="9"/>
      <c r="AZ50" s="9"/>
      <c r="BA50" s="9"/>
      <c r="BB50" s="9"/>
      <c r="BC50" s="5"/>
      <c r="BF50" s="1"/>
      <c r="BG50" s="1"/>
      <c r="BH50" s="1"/>
      <c r="BI50" s="1"/>
      <c r="BJ50" s="1"/>
      <c r="BK50" s="1"/>
      <c r="BL50" s="1"/>
      <c r="BM50" s="1"/>
      <c r="BN50" s="1"/>
      <c r="BO50" s="1"/>
      <c r="BP50" s="1"/>
      <c r="BQ50" s="1"/>
      <c r="BR50" s="1"/>
      <c r="BS50" s="1"/>
    </row>
    <row r="51" spans="1:71" x14ac:dyDescent="0.3">
      <c r="A51" s="6"/>
      <c r="B51" s="7"/>
      <c r="C51" s="11"/>
      <c r="D51" s="11"/>
      <c r="E51" s="11"/>
      <c r="F51" s="11"/>
      <c r="G51" s="11"/>
      <c r="H51" s="11"/>
      <c r="U51" s="11"/>
      <c r="V51" s="11"/>
      <c r="AG51" s="11"/>
      <c r="AI51" s="11"/>
      <c r="AJ51" s="11"/>
      <c r="AK51" s="11"/>
      <c r="AL51" s="11"/>
      <c r="AM51" s="9"/>
      <c r="AN51" s="11"/>
      <c r="AO51" s="11"/>
      <c r="AP51" s="11"/>
      <c r="AQ51" s="11"/>
      <c r="AR51" s="11"/>
      <c r="AS51" s="7"/>
      <c r="AT51" s="7"/>
      <c r="AU51" s="11"/>
      <c r="AV51" s="11"/>
      <c r="AW51" s="9"/>
      <c r="AX51" s="9"/>
      <c r="AY51" s="9"/>
      <c r="AZ51" s="9"/>
      <c r="BA51" s="9"/>
      <c r="BB51" s="9"/>
      <c r="BC51" s="5"/>
      <c r="BF51" s="1"/>
      <c r="BG51" s="1"/>
      <c r="BH51" s="1"/>
      <c r="BI51" s="1"/>
      <c r="BJ51" s="1"/>
      <c r="BK51" s="1"/>
      <c r="BL51" s="1"/>
      <c r="BM51" s="1"/>
      <c r="BN51" s="1"/>
      <c r="BO51" s="1"/>
      <c r="BP51" s="1"/>
      <c r="BQ51" s="1"/>
      <c r="BR51" s="1"/>
      <c r="BS51" s="1"/>
    </row>
    <row r="52" spans="1:71" x14ac:dyDescent="0.3">
      <c r="A52" s="6"/>
      <c r="B52" s="7"/>
      <c r="C52" s="11"/>
      <c r="D52" s="11"/>
      <c r="E52" s="11"/>
      <c r="F52" s="11"/>
      <c r="G52" s="11"/>
      <c r="H52" s="11"/>
      <c r="U52" s="11"/>
      <c r="V52" s="11"/>
      <c r="AG52" s="11"/>
      <c r="AI52" s="11"/>
      <c r="AJ52" s="11"/>
      <c r="AK52" s="11"/>
      <c r="AL52" s="11"/>
      <c r="AM52" s="9"/>
      <c r="AN52" s="11"/>
      <c r="AO52" s="11"/>
      <c r="AP52" s="11"/>
      <c r="AQ52" s="11"/>
      <c r="AR52" s="11"/>
      <c r="AS52" s="7"/>
      <c r="AT52" s="7"/>
      <c r="AU52" s="11"/>
      <c r="AV52" s="11"/>
      <c r="AW52" s="9"/>
      <c r="AX52" s="9"/>
      <c r="AY52" s="9"/>
      <c r="AZ52" s="9"/>
      <c r="BA52" s="9"/>
      <c r="BB52" s="9"/>
      <c r="BC52" s="5"/>
      <c r="BF52" s="1"/>
      <c r="BG52" s="1"/>
      <c r="BH52" s="1"/>
      <c r="BI52" s="1"/>
      <c r="BJ52" s="1"/>
      <c r="BK52" s="1"/>
      <c r="BL52" s="1"/>
      <c r="BM52" s="1"/>
      <c r="BN52" s="1"/>
      <c r="BO52" s="1"/>
      <c r="BP52" s="1"/>
      <c r="BQ52" s="1"/>
      <c r="BR52" s="1"/>
      <c r="BS52" s="1"/>
    </row>
    <row r="53" spans="1:71" x14ac:dyDescent="0.3">
      <c r="A53" s="6"/>
      <c r="B53" s="7"/>
      <c r="C53" s="11"/>
      <c r="D53" s="11"/>
      <c r="E53" s="11"/>
      <c r="F53" s="11"/>
      <c r="G53" s="11"/>
      <c r="H53" s="11"/>
      <c r="U53" s="11"/>
      <c r="V53" s="11"/>
      <c r="AG53" s="11"/>
      <c r="AI53" s="11"/>
      <c r="AJ53" s="11"/>
      <c r="AK53" s="11"/>
      <c r="AL53" s="11"/>
      <c r="AM53" s="9"/>
      <c r="AN53" s="11"/>
      <c r="AO53" s="11"/>
      <c r="AP53" s="11"/>
      <c r="AQ53" s="11"/>
      <c r="AR53" s="11"/>
      <c r="AS53" s="7"/>
      <c r="AT53" s="7"/>
      <c r="AU53" s="11"/>
      <c r="AV53" s="11"/>
      <c r="AW53" s="9"/>
      <c r="AX53" s="9"/>
      <c r="AY53" s="9"/>
      <c r="AZ53" s="9"/>
      <c r="BA53" s="9"/>
      <c r="BB53" s="9"/>
      <c r="BC53" s="5"/>
      <c r="BF53" s="1"/>
      <c r="BG53" s="1"/>
      <c r="BH53" s="1"/>
      <c r="BI53" s="1"/>
      <c r="BJ53" s="1"/>
      <c r="BK53" s="1"/>
      <c r="BL53" s="1"/>
      <c r="BM53" s="1"/>
      <c r="BN53" s="1"/>
      <c r="BO53" s="1"/>
      <c r="BP53" s="1"/>
      <c r="BQ53" s="1"/>
      <c r="BR53" s="1"/>
      <c r="BS53" s="1"/>
    </row>
    <row r="54" spans="1:71" x14ac:dyDescent="0.3">
      <c r="A54" s="6"/>
      <c r="B54" s="7"/>
      <c r="C54" s="11"/>
      <c r="D54" s="11"/>
      <c r="E54" s="11"/>
      <c r="F54" s="11"/>
      <c r="G54" s="11"/>
      <c r="H54" s="11"/>
      <c r="U54" s="11"/>
      <c r="V54" s="11"/>
      <c r="AG54" s="11"/>
      <c r="AI54" s="11"/>
      <c r="AJ54" s="11"/>
      <c r="AK54" s="11"/>
      <c r="AL54" s="11"/>
      <c r="AM54" s="9"/>
      <c r="AN54" s="11"/>
      <c r="AO54" s="11"/>
      <c r="AP54" s="11"/>
      <c r="AQ54" s="11"/>
      <c r="AR54" s="11"/>
      <c r="AS54" s="7"/>
      <c r="AT54" s="7"/>
      <c r="AU54" s="11"/>
      <c r="AV54" s="11"/>
      <c r="AW54" s="9"/>
      <c r="AX54" s="9"/>
      <c r="AY54" s="9"/>
      <c r="AZ54" s="9"/>
      <c r="BA54" s="9"/>
      <c r="BB54" s="9"/>
      <c r="BC54" s="5"/>
      <c r="BF54" s="1"/>
      <c r="BG54" s="1"/>
      <c r="BH54" s="1"/>
      <c r="BI54" s="1"/>
      <c r="BJ54" s="1"/>
      <c r="BK54" s="1"/>
      <c r="BL54" s="1"/>
      <c r="BM54" s="1"/>
      <c r="BN54" s="1"/>
      <c r="BO54" s="1"/>
      <c r="BP54" s="1"/>
      <c r="BQ54" s="1"/>
      <c r="BR54" s="1"/>
      <c r="BS54" s="1"/>
    </row>
    <row r="55" spans="1:71" x14ac:dyDescent="0.3">
      <c r="A55" s="6"/>
      <c r="B55" s="7"/>
      <c r="C55" s="11"/>
      <c r="D55" s="11"/>
      <c r="E55" s="11"/>
      <c r="F55" s="11"/>
      <c r="G55" s="11"/>
      <c r="H55" s="11"/>
      <c r="U55" s="11"/>
      <c r="V55" s="11"/>
      <c r="AG55" s="11"/>
      <c r="AI55" s="11"/>
      <c r="AJ55" s="11"/>
      <c r="AK55" s="11"/>
      <c r="AL55" s="11"/>
      <c r="AM55" s="9"/>
      <c r="AN55" s="11"/>
      <c r="AO55" s="11"/>
      <c r="AP55" s="11"/>
      <c r="AQ55" s="11"/>
      <c r="AR55" s="11"/>
      <c r="AS55" s="7"/>
      <c r="AT55" s="7"/>
      <c r="AU55" s="11"/>
      <c r="AV55" s="11"/>
      <c r="AW55" s="9"/>
      <c r="AX55" s="9"/>
      <c r="AY55" s="9"/>
      <c r="AZ55" s="9"/>
      <c r="BA55" s="9"/>
      <c r="BB55" s="9"/>
      <c r="BC55" s="5"/>
      <c r="BF55" s="1"/>
      <c r="BG55" s="1"/>
      <c r="BH55" s="1"/>
      <c r="BI55" s="1"/>
      <c r="BJ55" s="1"/>
      <c r="BK55" s="1"/>
      <c r="BL55" s="1"/>
      <c r="BM55" s="1"/>
      <c r="BN55" s="1"/>
      <c r="BO55" s="1"/>
      <c r="BP55" s="1"/>
      <c r="BQ55" s="1"/>
      <c r="BR55" s="1"/>
      <c r="BS55" s="1"/>
    </row>
    <row r="56" spans="1:71" x14ac:dyDescent="0.3">
      <c r="A56" s="6"/>
      <c r="B56" s="7"/>
      <c r="C56" s="11"/>
      <c r="D56" s="11"/>
      <c r="E56" s="11"/>
      <c r="F56" s="11"/>
      <c r="G56" s="11"/>
      <c r="H56" s="11"/>
      <c r="U56" s="11"/>
      <c r="V56" s="11"/>
      <c r="AG56" s="11"/>
      <c r="AI56" s="11"/>
      <c r="AJ56" s="11"/>
      <c r="AK56" s="11"/>
      <c r="AL56" s="11"/>
      <c r="AM56" s="9"/>
      <c r="AN56" s="11"/>
      <c r="AO56" s="11"/>
      <c r="AP56" s="11"/>
      <c r="AQ56" s="11"/>
      <c r="AR56" s="11"/>
      <c r="AS56" s="7"/>
      <c r="AT56" s="7"/>
      <c r="AU56" s="11"/>
      <c r="AV56" s="11"/>
      <c r="AW56" s="9"/>
      <c r="AX56" s="9"/>
      <c r="AY56" s="9"/>
      <c r="AZ56" s="9"/>
      <c r="BA56" s="9"/>
      <c r="BB56" s="9"/>
      <c r="BC56" s="5"/>
      <c r="BF56" s="1"/>
      <c r="BG56" s="1"/>
      <c r="BH56" s="1"/>
      <c r="BI56" s="1"/>
      <c r="BJ56" s="1"/>
      <c r="BK56" s="1"/>
      <c r="BL56" s="1"/>
      <c r="BM56" s="1"/>
      <c r="BN56" s="1"/>
      <c r="BO56" s="1"/>
      <c r="BP56" s="1"/>
      <c r="BQ56" s="1"/>
      <c r="BR56" s="1"/>
      <c r="BS56" s="1"/>
    </row>
    <row r="57" spans="1:71" x14ac:dyDescent="0.3">
      <c r="A57" s="6"/>
      <c r="B57" s="7"/>
      <c r="C57" s="11"/>
      <c r="D57" s="11"/>
      <c r="E57" s="11"/>
      <c r="F57" s="11"/>
      <c r="G57" s="11"/>
      <c r="H57" s="11"/>
      <c r="U57" s="11"/>
      <c r="V57" s="11"/>
      <c r="AG57" s="11"/>
      <c r="AI57" s="11"/>
      <c r="AJ57" s="11"/>
      <c r="AK57" s="11"/>
      <c r="AL57" s="11"/>
      <c r="AM57" s="9"/>
      <c r="AN57" s="11"/>
      <c r="AO57" s="11"/>
      <c r="AP57" s="11"/>
      <c r="AQ57" s="11"/>
      <c r="AR57" s="11"/>
      <c r="AS57" s="7"/>
      <c r="AT57" s="7"/>
      <c r="AU57" s="11"/>
      <c r="AV57" s="11"/>
      <c r="AW57" s="9"/>
      <c r="AX57" s="9"/>
      <c r="AY57" s="9"/>
      <c r="AZ57" s="9"/>
      <c r="BA57" s="9"/>
      <c r="BB57" s="9"/>
      <c r="BC57" s="5"/>
      <c r="BF57" s="1"/>
      <c r="BG57" s="1"/>
      <c r="BH57" s="1"/>
      <c r="BI57" s="1"/>
      <c r="BJ57" s="1"/>
      <c r="BK57" s="1"/>
      <c r="BL57" s="1"/>
      <c r="BM57" s="1"/>
      <c r="BN57" s="1"/>
      <c r="BO57" s="1"/>
      <c r="BP57" s="1"/>
      <c r="BQ57" s="1"/>
      <c r="BR57" s="1"/>
      <c r="BS57" s="1"/>
    </row>
    <row r="58" spans="1:71" x14ac:dyDescent="0.3">
      <c r="A58" s="6"/>
      <c r="B58" s="7"/>
      <c r="C58" s="11"/>
      <c r="D58" s="11"/>
      <c r="E58" s="11"/>
      <c r="F58" s="11"/>
      <c r="G58" s="11"/>
      <c r="H58" s="11"/>
      <c r="U58" s="11"/>
      <c r="V58" s="11"/>
      <c r="AG58" s="11"/>
      <c r="AI58" s="11"/>
      <c r="AJ58" s="11"/>
      <c r="AK58" s="11"/>
      <c r="AL58" s="11"/>
      <c r="AM58" s="9"/>
      <c r="AN58" s="11"/>
      <c r="AO58" s="11"/>
      <c r="AP58" s="11"/>
      <c r="AQ58" s="11"/>
      <c r="AR58" s="11"/>
      <c r="AS58" s="7"/>
      <c r="AT58" s="7"/>
      <c r="AU58" s="11"/>
      <c r="AV58" s="11"/>
      <c r="AW58" s="9"/>
      <c r="AX58" s="9"/>
      <c r="AY58" s="9"/>
      <c r="AZ58" s="9"/>
      <c r="BA58" s="9"/>
      <c r="BB58" s="9"/>
      <c r="BC58" s="5"/>
      <c r="BF58" s="1"/>
      <c r="BG58" s="1"/>
      <c r="BH58" s="1"/>
      <c r="BI58" s="1"/>
      <c r="BJ58" s="1"/>
      <c r="BK58" s="1"/>
      <c r="BL58" s="1"/>
      <c r="BM58" s="1"/>
      <c r="BN58" s="1"/>
      <c r="BO58" s="1"/>
      <c r="BP58" s="1"/>
      <c r="BQ58" s="1"/>
      <c r="BR58" s="1"/>
      <c r="BS58" s="1"/>
    </row>
    <row r="59" spans="1:71" x14ac:dyDescent="0.3">
      <c r="A59" s="6"/>
      <c r="B59" s="7"/>
      <c r="C59" s="11"/>
      <c r="D59" s="11"/>
      <c r="E59" s="11"/>
      <c r="F59" s="11"/>
      <c r="G59" s="11"/>
      <c r="H59" s="11"/>
      <c r="U59" s="11"/>
      <c r="V59" s="11"/>
      <c r="AG59" s="11"/>
      <c r="AI59" s="11"/>
      <c r="AJ59" s="11"/>
      <c r="AK59" s="11"/>
      <c r="AL59" s="11"/>
      <c r="AM59" s="9"/>
      <c r="AN59" s="11"/>
      <c r="AO59" s="11"/>
      <c r="AP59" s="11"/>
      <c r="AQ59" s="11"/>
      <c r="AR59" s="11"/>
      <c r="AS59" s="7"/>
      <c r="AT59" s="7"/>
      <c r="AU59" s="11"/>
      <c r="AV59" s="11"/>
      <c r="AW59" s="9"/>
      <c r="AX59" s="9"/>
      <c r="AY59" s="9"/>
      <c r="AZ59" s="9"/>
      <c r="BA59" s="9"/>
      <c r="BB59" s="9"/>
      <c r="BC59" s="5"/>
      <c r="BF59" s="1"/>
      <c r="BG59" s="1"/>
      <c r="BH59" s="1"/>
      <c r="BI59" s="1"/>
      <c r="BJ59" s="1"/>
      <c r="BK59" s="1"/>
      <c r="BL59" s="1"/>
      <c r="BM59" s="1"/>
      <c r="BN59" s="1"/>
      <c r="BO59" s="1"/>
      <c r="BP59" s="1"/>
      <c r="BQ59" s="1"/>
      <c r="BR59" s="1"/>
      <c r="BS59" s="1"/>
    </row>
    <row r="60" spans="1:71" x14ac:dyDescent="0.3">
      <c r="A60" s="6"/>
      <c r="B60" s="7"/>
      <c r="C60" s="11"/>
      <c r="D60" s="11"/>
      <c r="E60" s="11"/>
      <c r="F60" s="11"/>
      <c r="G60" s="11"/>
      <c r="H60" s="11"/>
      <c r="U60" s="11"/>
      <c r="V60" s="11"/>
      <c r="AG60" s="11"/>
      <c r="AI60" s="11"/>
      <c r="AJ60" s="11"/>
      <c r="AK60" s="11"/>
      <c r="AL60" s="11"/>
      <c r="AM60" s="9"/>
      <c r="AN60" s="11"/>
      <c r="AO60" s="11"/>
      <c r="AP60" s="11"/>
      <c r="AQ60" s="11"/>
      <c r="AR60" s="11"/>
      <c r="AS60" s="7"/>
      <c r="AT60" s="7"/>
      <c r="AU60" s="11"/>
      <c r="AV60" s="11"/>
      <c r="AW60" s="9"/>
      <c r="AX60" s="9"/>
      <c r="AY60" s="9"/>
      <c r="AZ60" s="9"/>
      <c r="BA60" s="9"/>
      <c r="BB60" s="9"/>
      <c r="BC60" s="5"/>
      <c r="BF60" s="1"/>
      <c r="BG60" s="1"/>
      <c r="BH60" s="1"/>
      <c r="BI60" s="1"/>
      <c r="BJ60" s="1"/>
      <c r="BK60" s="1"/>
      <c r="BL60" s="1"/>
      <c r="BM60" s="1"/>
      <c r="BN60" s="1"/>
      <c r="BO60" s="1"/>
      <c r="BP60" s="1"/>
      <c r="BQ60" s="1"/>
      <c r="BR60" s="1"/>
      <c r="BS60" s="1"/>
    </row>
    <row r="61" spans="1:71" x14ac:dyDescent="0.3">
      <c r="A61" s="6"/>
      <c r="B61" s="7"/>
      <c r="C61" s="11"/>
      <c r="D61" s="11"/>
      <c r="E61" s="11"/>
      <c r="F61" s="11"/>
      <c r="G61" s="11"/>
      <c r="H61" s="11"/>
      <c r="U61" s="11"/>
      <c r="V61" s="11"/>
      <c r="AG61" s="11"/>
      <c r="AI61" s="11"/>
      <c r="AJ61" s="11"/>
      <c r="AK61" s="11"/>
      <c r="AL61" s="11"/>
      <c r="AM61" s="9"/>
      <c r="AN61" s="11"/>
      <c r="AO61" s="11"/>
      <c r="AP61" s="11"/>
      <c r="AQ61" s="11"/>
      <c r="AR61" s="11"/>
      <c r="AS61" s="7"/>
      <c r="AT61" s="7"/>
      <c r="AU61" s="11"/>
      <c r="AV61" s="11"/>
      <c r="AW61" s="9"/>
      <c r="AX61" s="9"/>
      <c r="AY61" s="9"/>
      <c r="AZ61" s="9"/>
      <c r="BA61" s="9"/>
      <c r="BB61" s="9"/>
      <c r="BC61" s="5"/>
      <c r="BF61" s="1"/>
      <c r="BG61" s="1"/>
      <c r="BH61" s="1"/>
      <c r="BI61" s="1"/>
      <c r="BJ61" s="1"/>
      <c r="BK61" s="1"/>
      <c r="BL61" s="1"/>
      <c r="BM61" s="1"/>
      <c r="BN61" s="1"/>
      <c r="BO61" s="1"/>
      <c r="BP61" s="1"/>
      <c r="BQ61" s="1"/>
      <c r="BR61" s="1"/>
      <c r="BS61" s="1"/>
    </row>
    <row r="62" spans="1:71" x14ac:dyDescent="0.3">
      <c r="A62" s="6"/>
      <c r="B62" s="7"/>
      <c r="C62" s="11"/>
      <c r="D62" s="11"/>
      <c r="E62" s="11"/>
      <c r="F62" s="11"/>
      <c r="G62" s="11"/>
      <c r="H62" s="11"/>
      <c r="U62" s="11"/>
      <c r="V62" s="11"/>
      <c r="AG62" s="11"/>
      <c r="AI62" s="11"/>
      <c r="AJ62" s="11"/>
      <c r="AK62" s="11"/>
      <c r="AL62" s="11"/>
      <c r="AM62" s="9"/>
      <c r="AN62" s="11"/>
      <c r="AO62" s="11"/>
      <c r="AP62" s="11"/>
      <c r="AQ62" s="11"/>
      <c r="AR62" s="11"/>
      <c r="AS62" s="7"/>
      <c r="AT62" s="7"/>
      <c r="AU62" s="11"/>
      <c r="AV62" s="11"/>
      <c r="AW62" s="9"/>
      <c r="AX62" s="9"/>
      <c r="AY62" s="9"/>
      <c r="AZ62" s="9"/>
      <c r="BA62" s="9"/>
      <c r="BB62" s="9"/>
      <c r="BC62" s="5"/>
      <c r="BF62" s="1"/>
      <c r="BG62" s="1"/>
      <c r="BH62" s="1"/>
      <c r="BI62" s="1"/>
      <c r="BJ62" s="1"/>
      <c r="BK62" s="1"/>
      <c r="BL62" s="1"/>
      <c r="BM62" s="1"/>
      <c r="BN62" s="1"/>
      <c r="BO62" s="1"/>
      <c r="BP62" s="1"/>
      <c r="BQ62" s="1"/>
      <c r="BR62" s="1"/>
      <c r="BS62" s="1"/>
    </row>
    <row r="63" spans="1:71" x14ac:dyDescent="0.3">
      <c r="A63" s="6"/>
      <c r="B63" s="7"/>
      <c r="C63" s="11"/>
      <c r="D63" s="11"/>
      <c r="E63" s="11"/>
      <c r="F63" s="11"/>
      <c r="G63" s="11"/>
      <c r="H63" s="11"/>
      <c r="U63" s="11"/>
      <c r="V63" s="11"/>
      <c r="AG63" s="11"/>
      <c r="AI63" s="11"/>
      <c r="AJ63" s="11"/>
      <c r="AK63" s="11"/>
      <c r="AL63" s="11"/>
      <c r="AM63" s="9"/>
      <c r="AN63" s="11"/>
      <c r="AO63" s="11"/>
      <c r="AP63" s="11"/>
      <c r="AQ63" s="11"/>
      <c r="AR63" s="11"/>
      <c r="AS63" s="7"/>
      <c r="AT63" s="7"/>
      <c r="AU63" s="11"/>
      <c r="AV63" s="11"/>
      <c r="AW63" s="9"/>
      <c r="AX63" s="9"/>
      <c r="AY63" s="9"/>
      <c r="AZ63" s="9"/>
      <c r="BA63" s="9"/>
      <c r="BB63" s="9"/>
      <c r="BC63" s="5"/>
      <c r="BF63" s="1"/>
      <c r="BG63" s="1"/>
      <c r="BH63" s="1"/>
      <c r="BI63" s="1"/>
      <c r="BJ63" s="1"/>
      <c r="BK63" s="1"/>
      <c r="BL63" s="1"/>
      <c r="BM63" s="1"/>
      <c r="BN63" s="1"/>
      <c r="BO63" s="1"/>
      <c r="BP63" s="1"/>
      <c r="BQ63" s="1"/>
      <c r="BR63" s="1"/>
      <c r="BS63" s="1"/>
    </row>
    <row r="64" spans="1:71" x14ac:dyDescent="0.3">
      <c r="A64" s="6"/>
      <c r="B64" s="7"/>
      <c r="C64" s="11"/>
      <c r="D64" s="11"/>
      <c r="E64" s="11"/>
      <c r="F64" s="11"/>
      <c r="G64" s="11"/>
      <c r="H64" s="11"/>
      <c r="U64" s="11"/>
      <c r="V64" s="11"/>
      <c r="AG64" s="11"/>
      <c r="AI64" s="11"/>
      <c r="AJ64" s="11"/>
      <c r="AK64" s="11"/>
      <c r="AL64" s="11"/>
      <c r="AM64" s="9"/>
      <c r="AN64" s="11"/>
      <c r="AO64" s="11"/>
      <c r="AP64" s="11"/>
      <c r="AQ64" s="11"/>
      <c r="AR64" s="11"/>
      <c r="AS64" s="7"/>
      <c r="AT64" s="7"/>
      <c r="AU64" s="11"/>
      <c r="AV64" s="11"/>
      <c r="AW64" s="9"/>
      <c r="AX64" s="9"/>
      <c r="AY64" s="9"/>
      <c r="AZ64" s="9"/>
      <c r="BA64" s="9"/>
      <c r="BB64" s="9"/>
      <c r="BC64" s="5"/>
      <c r="BF64" s="1"/>
      <c r="BG64" s="1"/>
      <c r="BH64" s="1"/>
      <c r="BI64" s="1"/>
      <c r="BJ64" s="1"/>
      <c r="BK64" s="1"/>
      <c r="BL64" s="1"/>
      <c r="BM64" s="1"/>
      <c r="BN64" s="1"/>
      <c r="BO64" s="1"/>
      <c r="BP64" s="1"/>
      <c r="BQ64" s="1"/>
      <c r="BR64" s="1"/>
      <c r="BS64" s="1"/>
    </row>
    <row r="65" spans="1:71" x14ac:dyDescent="0.3">
      <c r="A65" s="6"/>
      <c r="B65" s="7"/>
      <c r="C65" s="11"/>
      <c r="D65" s="11"/>
      <c r="E65" s="11"/>
      <c r="F65" s="11"/>
      <c r="G65" s="11"/>
      <c r="H65" s="11"/>
      <c r="U65" s="11"/>
      <c r="V65" s="11"/>
      <c r="AG65" s="11"/>
      <c r="AI65" s="11"/>
      <c r="AJ65" s="11"/>
      <c r="AK65" s="11"/>
      <c r="AL65" s="11"/>
      <c r="AM65" s="9"/>
      <c r="AN65" s="11"/>
      <c r="AO65" s="11"/>
      <c r="AP65" s="11"/>
      <c r="AQ65" s="11"/>
      <c r="AR65" s="11"/>
      <c r="AS65" s="7"/>
      <c r="AT65" s="7"/>
      <c r="AU65" s="11"/>
      <c r="AV65" s="11"/>
      <c r="AW65" s="9"/>
      <c r="AX65" s="9"/>
      <c r="AY65" s="9"/>
      <c r="AZ65" s="9"/>
      <c r="BA65" s="9"/>
      <c r="BB65" s="9"/>
      <c r="BC65" s="5"/>
      <c r="BF65" s="1"/>
      <c r="BG65" s="1"/>
      <c r="BH65" s="1"/>
      <c r="BI65" s="1"/>
      <c r="BJ65" s="1"/>
      <c r="BK65" s="1"/>
      <c r="BL65" s="1"/>
      <c r="BM65" s="1"/>
      <c r="BN65" s="1"/>
      <c r="BO65" s="1"/>
      <c r="BP65" s="1"/>
      <c r="BQ65" s="1"/>
      <c r="BR65" s="1"/>
      <c r="BS65" s="1"/>
    </row>
    <row r="66" spans="1:71" x14ac:dyDescent="0.3">
      <c r="A66" s="6"/>
      <c r="B66" s="7"/>
      <c r="C66" s="11"/>
      <c r="D66" s="11"/>
      <c r="E66" s="11"/>
      <c r="F66" s="11"/>
      <c r="G66" s="11"/>
      <c r="H66" s="11"/>
      <c r="U66" s="11"/>
      <c r="V66" s="11"/>
      <c r="AG66" s="11"/>
      <c r="AI66" s="11"/>
      <c r="AJ66" s="11"/>
      <c r="AK66" s="11"/>
      <c r="AL66" s="11"/>
      <c r="AM66" s="9"/>
      <c r="AN66" s="11"/>
      <c r="AO66" s="11"/>
      <c r="AP66" s="11"/>
      <c r="AQ66" s="11"/>
      <c r="AR66" s="11"/>
      <c r="AS66" s="7"/>
      <c r="AT66" s="7"/>
      <c r="AU66" s="11"/>
      <c r="AV66" s="11"/>
      <c r="AW66" s="9"/>
      <c r="AX66" s="9"/>
      <c r="AY66" s="9"/>
      <c r="AZ66" s="9"/>
      <c r="BA66" s="9"/>
      <c r="BB66" s="9"/>
      <c r="BC66" s="5"/>
      <c r="BF66" s="1"/>
      <c r="BG66" s="1"/>
      <c r="BH66" s="1"/>
      <c r="BI66" s="1"/>
      <c r="BJ66" s="1"/>
      <c r="BK66" s="1"/>
      <c r="BL66" s="1"/>
      <c r="BM66" s="1"/>
      <c r="BN66" s="1"/>
      <c r="BO66" s="1"/>
      <c r="BP66" s="1"/>
      <c r="BQ66" s="1"/>
      <c r="BR66" s="1"/>
      <c r="BS66" s="1"/>
    </row>
    <row r="67" spans="1:71" x14ac:dyDescent="0.3">
      <c r="A67" s="6"/>
      <c r="B67" s="7"/>
      <c r="C67" s="11"/>
      <c r="D67" s="11"/>
      <c r="E67" s="11"/>
      <c r="F67" s="11"/>
      <c r="G67" s="11"/>
      <c r="H67" s="11"/>
      <c r="U67" s="11"/>
      <c r="V67" s="11"/>
      <c r="AG67" s="11"/>
      <c r="AI67" s="11"/>
      <c r="AJ67" s="11"/>
      <c r="AK67" s="11"/>
      <c r="AL67" s="11"/>
      <c r="AM67" s="9"/>
      <c r="AN67" s="11"/>
      <c r="AO67" s="11"/>
      <c r="AP67" s="11"/>
      <c r="AQ67" s="11"/>
      <c r="AR67" s="11"/>
      <c r="AS67" s="7"/>
      <c r="AT67" s="7"/>
      <c r="AU67" s="11"/>
      <c r="AV67" s="11"/>
      <c r="AW67" s="9"/>
      <c r="AX67" s="9"/>
      <c r="AY67" s="9"/>
      <c r="AZ67" s="9"/>
      <c r="BA67" s="9"/>
      <c r="BB67" s="9"/>
      <c r="BC67" s="5"/>
      <c r="BF67" s="1"/>
      <c r="BG67" s="1"/>
      <c r="BH67" s="1"/>
      <c r="BI67" s="1"/>
      <c r="BJ67" s="1"/>
      <c r="BK67" s="1"/>
      <c r="BL67" s="1"/>
      <c r="BM67" s="1"/>
      <c r="BN67" s="1"/>
      <c r="BO67" s="1"/>
      <c r="BP67" s="1"/>
      <c r="BQ67" s="1"/>
      <c r="BR67" s="1"/>
      <c r="BS67" s="1"/>
    </row>
    <row r="68" spans="1:71" x14ac:dyDescent="0.3">
      <c r="A68" s="6"/>
      <c r="B68" s="7"/>
      <c r="C68" s="11"/>
      <c r="D68" s="11"/>
      <c r="E68" s="11"/>
      <c r="F68" s="11"/>
      <c r="G68" s="11"/>
      <c r="H68" s="11"/>
      <c r="U68" s="11"/>
      <c r="V68" s="11"/>
      <c r="AG68" s="11"/>
      <c r="AI68" s="11"/>
      <c r="AJ68" s="11"/>
      <c r="AK68" s="11"/>
      <c r="AL68" s="11"/>
      <c r="AM68" s="9"/>
      <c r="AN68" s="11"/>
      <c r="AO68" s="11"/>
      <c r="AP68" s="11"/>
      <c r="AQ68" s="11"/>
      <c r="AR68" s="11"/>
      <c r="AS68" s="7"/>
      <c r="AT68" s="7"/>
      <c r="AU68" s="11"/>
      <c r="AV68" s="11"/>
      <c r="AW68" s="9"/>
      <c r="AX68" s="9"/>
      <c r="AY68" s="9"/>
      <c r="AZ68" s="9"/>
      <c r="BA68" s="9"/>
      <c r="BB68" s="9"/>
      <c r="BC68" s="5"/>
      <c r="BF68" s="1"/>
      <c r="BG68" s="1"/>
      <c r="BH68" s="1"/>
      <c r="BI68" s="1"/>
      <c r="BJ68" s="1"/>
      <c r="BK68" s="1"/>
      <c r="BL68" s="1"/>
      <c r="BM68" s="1"/>
      <c r="BN68" s="1"/>
      <c r="BO68" s="1"/>
      <c r="BP68" s="1"/>
      <c r="BQ68" s="1"/>
      <c r="BR68" s="1"/>
      <c r="BS68" s="1"/>
    </row>
    <row r="69" spans="1:71" x14ac:dyDescent="0.3">
      <c r="A69" s="6"/>
      <c r="B69" s="7"/>
      <c r="C69" s="11"/>
      <c r="D69" s="11"/>
      <c r="E69" s="11"/>
      <c r="F69" s="11"/>
      <c r="G69" s="11"/>
      <c r="H69" s="11"/>
      <c r="U69" s="11"/>
      <c r="V69" s="11"/>
      <c r="AG69" s="11"/>
      <c r="AI69" s="11"/>
      <c r="AJ69" s="11"/>
      <c r="AK69" s="11"/>
      <c r="AL69" s="11"/>
      <c r="AM69" s="9"/>
      <c r="AN69" s="11"/>
      <c r="AO69" s="11"/>
      <c r="AP69" s="11"/>
      <c r="AQ69" s="11"/>
      <c r="AR69" s="11"/>
      <c r="AS69" s="7"/>
      <c r="AT69" s="7"/>
      <c r="AU69" s="11"/>
      <c r="AV69" s="11"/>
      <c r="AW69" s="9"/>
      <c r="AX69" s="9"/>
      <c r="AY69" s="9"/>
      <c r="AZ69" s="9"/>
      <c r="BA69" s="9"/>
      <c r="BB69" s="9"/>
      <c r="BC69" s="5"/>
      <c r="BF69" s="1"/>
      <c r="BG69" s="1"/>
      <c r="BH69" s="1"/>
      <c r="BI69" s="1"/>
      <c r="BJ69" s="1"/>
      <c r="BK69" s="1"/>
      <c r="BL69" s="1"/>
      <c r="BM69" s="1"/>
      <c r="BN69" s="1"/>
      <c r="BO69" s="1"/>
      <c r="BP69" s="1"/>
      <c r="BQ69" s="1"/>
      <c r="BR69" s="1"/>
      <c r="BS69" s="1"/>
    </row>
    <row r="70" spans="1:71" x14ac:dyDescent="0.3">
      <c r="A70" s="6"/>
      <c r="B70" s="7"/>
      <c r="C70" s="11"/>
      <c r="D70" s="11"/>
      <c r="E70" s="11"/>
      <c r="F70" s="11"/>
      <c r="G70" s="11"/>
      <c r="H70" s="11"/>
      <c r="U70" s="11"/>
      <c r="V70" s="11"/>
      <c r="AG70" s="11"/>
      <c r="AI70" s="11"/>
      <c r="AJ70" s="11"/>
      <c r="AK70" s="11"/>
      <c r="AL70" s="11"/>
      <c r="AM70" s="9"/>
      <c r="AN70" s="11"/>
      <c r="AO70" s="11"/>
      <c r="AP70" s="11"/>
      <c r="AQ70" s="11"/>
      <c r="AR70" s="11"/>
      <c r="AS70" s="7"/>
      <c r="AT70" s="7"/>
      <c r="AU70" s="11"/>
      <c r="AV70" s="11"/>
      <c r="AW70" s="9"/>
      <c r="AX70" s="9"/>
      <c r="AY70" s="9"/>
      <c r="AZ70" s="9"/>
      <c r="BA70" s="9"/>
      <c r="BB70" s="9"/>
      <c r="BC70" s="5"/>
      <c r="BF70" s="1"/>
      <c r="BG70" s="1"/>
      <c r="BH70" s="1"/>
      <c r="BI70" s="1"/>
      <c r="BJ70" s="1"/>
      <c r="BK70" s="1"/>
      <c r="BL70" s="1"/>
      <c r="BM70" s="1"/>
      <c r="BN70" s="1"/>
      <c r="BO70" s="1"/>
      <c r="BP70" s="1"/>
      <c r="BQ70" s="1"/>
      <c r="BR70" s="1"/>
      <c r="BS70" s="1"/>
    </row>
    <row r="71" spans="1:71" x14ac:dyDescent="0.3">
      <c r="A71" s="6"/>
      <c r="B71" s="7"/>
      <c r="C71" s="11"/>
      <c r="D71" s="11"/>
      <c r="E71" s="11"/>
      <c r="F71" s="11"/>
      <c r="G71" s="11"/>
      <c r="H71" s="11"/>
      <c r="U71" s="11"/>
      <c r="V71" s="11"/>
      <c r="AG71" s="11"/>
      <c r="AI71" s="11"/>
      <c r="AJ71" s="11"/>
      <c r="AK71" s="11"/>
      <c r="AL71" s="11"/>
      <c r="AM71" s="9"/>
      <c r="AN71" s="11"/>
      <c r="AO71" s="11"/>
      <c r="AP71" s="11"/>
      <c r="AQ71" s="11"/>
      <c r="AR71" s="11"/>
      <c r="AS71" s="7"/>
      <c r="AT71" s="7"/>
      <c r="AU71" s="11"/>
      <c r="AV71" s="11"/>
      <c r="AW71" s="9"/>
      <c r="AX71" s="9"/>
      <c r="AY71" s="9"/>
      <c r="AZ71" s="9"/>
      <c r="BA71" s="9"/>
      <c r="BB71" s="9"/>
      <c r="BC71" s="5"/>
      <c r="BF71" s="1"/>
      <c r="BG71" s="1"/>
      <c r="BH71" s="1"/>
      <c r="BI71" s="1"/>
      <c r="BJ71" s="1"/>
      <c r="BK71" s="1"/>
      <c r="BL71" s="1"/>
      <c r="BM71" s="1"/>
      <c r="BN71" s="1"/>
      <c r="BO71" s="1"/>
      <c r="BP71" s="1"/>
      <c r="BQ71" s="1"/>
      <c r="BR71" s="1"/>
      <c r="BS71" s="1"/>
    </row>
    <row r="72" spans="1:71" x14ac:dyDescent="0.3">
      <c r="A72" s="6"/>
      <c r="B72" s="7"/>
      <c r="C72" s="11"/>
      <c r="D72" s="11"/>
      <c r="E72" s="11"/>
      <c r="F72" s="11"/>
      <c r="G72" s="11"/>
      <c r="H72" s="11"/>
      <c r="U72" s="11"/>
      <c r="V72" s="11"/>
      <c r="AG72" s="11"/>
      <c r="AI72" s="11"/>
      <c r="AJ72" s="11"/>
      <c r="AK72" s="11"/>
      <c r="AL72" s="11"/>
      <c r="AM72" s="9"/>
      <c r="AN72" s="11"/>
      <c r="AO72" s="11"/>
      <c r="AP72" s="11"/>
      <c r="AQ72" s="11"/>
      <c r="AR72" s="11"/>
      <c r="AS72" s="7"/>
      <c r="AT72" s="7"/>
      <c r="AU72" s="11"/>
      <c r="AV72" s="11"/>
      <c r="AW72" s="9"/>
      <c r="AX72" s="9"/>
      <c r="AY72" s="9"/>
      <c r="AZ72" s="9"/>
      <c r="BA72" s="9"/>
      <c r="BB72" s="9"/>
      <c r="BC72" s="5"/>
      <c r="BF72" s="1"/>
      <c r="BG72" s="1"/>
      <c r="BH72" s="1"/>
      <c r="BI72" s="1"/>
      <c r="BJ72" s="1"/>
      <c r="BK72" s="1"/>
      <c r="BL72" s="1"/>
      <c r="BM72" s="1"/>
      <c r="BN72" s="1"/>
      <c r="BO72" s="1"/>
      <c r="BP72" s="1"/>
      <c r="BQ72" s="1"/>
      <c r="BR72" s="1"/>
      <c r="BS72" s="1"/>
    </row>
    <row r="73" spans="1:71" x14ac:dyDescent="0.3">
      <c r="A73" s="6"/>
      <c r="B73" s="7"/>
      <c r="C73" s="11"/>
      <c r="D73" s="11"/>
      <c r="E73" s="11"/>
      <c r="F73" s="11"/>
      <c r="G73" s="11"/>
      <c r="H73" s="11"/>
      <c r="U73" s="11"/>
      <c r="V73" s="11"/>
      <c r="AG73" s="11"/>
      <c r="AI73" s="11"/>
      <c r="AJ73" s="11"/>
      <c r="AK73" s="11"/>
      <c r="AL73" s="11"/>
      <c r="AM73" s="9"/>
      <c r="AN73" s="11"/>
      <c r="AO73" s="11"/>
      <c r="AP73" s="11"/>
      <c r="AQ73" s="11"/>
      <c r="AR73" s="11"/>
      <c r="AS73" s="7"/>
      <c r="AT73" s="7"/>
      <c r="AU73" s="11"/>
      <c r="AV73" s="11"/>
      <c r="AW73" s="9"/>
      <c r="AX73" s="9"/>
      <c r="AY73" s="9"/>
      <c r="AZ73" s="9"/>
      <c r="BA73" s="9"/>
      <c r="BB73" s="9"/>
      <c r="BC73" s="5"/>
      <c r="BF73" s="1"/>
      <c r="BG73" s="1"/>
      <c r="BH73" s="1"/>
      <c r="BI73" s="1"/>
      <c r="BJ73" s="1"/>
      <c r="BK73" s="1"/>
      <c r="BL73" s="1"/>
      <c r="BM73" s="1"/>
      <c r="BN73" s="1"/>
      <c r="BO73" s="1"/>
      <c r="BP73" s="1"/>
      <c r="BQ73" s="1"/>
      <c r="BR73" s="1"/>
      <c r="BS73" s="1"/>
    </row>
    <row r="74" spans="1:71" x14ac:dyDescent="0.3">
      <c r="A74" s="6"/>
      <c r="B74" s="7"/>
      <c r="C74" s="11"/>
      <c r="D74" s="11"/>
      <c r="E74" s="11"/>
      <c r="F74" s="11"/>
      <c r="G74" s="11"/>
      <c r="H74" s="11"/>
      <c r="U74" s="11"/>
      <c r="V74" s="11"/>
      <c r="AG74" s="11"/>
      <c r="AI74" s="11"/>
      <c r="AJ74" s="11"/>
      <c r="AK74" s="11"/>
      <c r="AL74" s="11"/>
      <c r="AM74" s="9"/>
      <c r="AN74" s="11"/>
      <c r="AO74" s="11"/>
      <c r="AP74" s="11"/>
      <c r="AQ74" s="11"/>
      <c r="AR74" s="11"/>
      <c r="AS74" s="7"/>
      <c r="AT74" s="7"/>
      <c r="AU74" s="11"/>
      <c r="AV74" s="11"/>
      <c r="AW74" s="9"/>
      <c r="AX74" s="9"/>
      <c r="AY74" s="9"/>
      <c r="AZ74" s="9"/>
      <c r="BA74" s="9"/>
      <c r="BB74" s="9"/>
      <c r="BC74" s="5"/>
      <c r="BF74" s="1"/>
      <c r="BG74" s="1"/>
      <c r="BH74" s="1"/>
      <c r="BI74" s="1"/>
      <c r="BJ74" s="1"/>
      <c r="BK74" s="1"/>
      <c r="BL74" s="1"/>
      <c r="BM74" s="1"/>
      <c r="BN74" s="1"/>
      <c r="BO74" s="1"/>
      <c r="BP74" s="1"/>
      <c r="BQ74" s="1"/>
      <c r="BR74" s="1"/>
      <c r="BS74" s="1"/>
    </row>
    <row r="75" spans="1:71" x14ac:dyDescent="0.3">
      <c r="A75" s="6"/>
      <c r="B75" s="7"/>
      <c r="C75" s="11"/>
      <c r="D75" s="11"/>
      <c r="E75" s="11"/>
      <c r="F75" s="11"/>
      <c r="G75" s="11"/>
      <c r="H75" s="11"/>
      <c r="U75" s="11"/>
      <c r="V75" s="11"/>
      <c r="AG75" s="11"/>
      <c r="AI75" s="11"/>
      <c r="AJ75" s="11"/>
      <c r="AK75" s="11"/>
      <c r="AL75" s="11"/>
      <c r="AM75" s="9"/>
      <c r="AN75" s="11"/>
      <c r="AO75" s="11"/>
      <c r="AP75" s="11"/>
      <c r="AQ75" s="11"/>
      <c r="AR75" s="11"/>
      <c r="AS75" s="7"/>
      <c r="AT75" s="7"/>
      <c r="AU75" s="11"/>
      <c r="AV75" s="11"/>
      <c r="AW75" s="9"/>
      <c r="AX75" s="9"/>
      <c r="AY75" s="9"/>
      <c r="AZ75" s="9"/>
      <c r="BA75" s="9"/>
      <c r="BB75" s="9"/>
      <c r="BC75" s="5"/>
      <c r="BF75" s="1"/>
      <c r="BG75" s="1"/>
      <c r="BH75" s="1"/>
      <c r="BI75" s="1"/>
      <c r="BJ75" s="1"/>
      <c r="BK75" s="1"/>
      <c r="BL75" s="1"/>
      <c r="BM75" s="1"/>
      <c r="BN75" s="1"/>
      <c r="BO75" s="1"/>
      <c r="BP75" s="1"/>
      <c r="BQ75" s="1"/>
      <c r="BR75" s="1"/>
      <c r="BS75" s="1"/>
    </row>
    <row r="76" spans="1:71" x14ac:dyDescent="0.3">
      <c r="A76" s="6"/>
      <c r="B76" s="7"/>
      <c r="C76" s="11"/>
      <c r="D76" s="11"/>
      <c r="E76" s="11"/>
      <c r="F76" s="11"/>
      <c r="G76" s="11"/>
      <c r="H76" s="11"/>
      <c r="U76" s="11"/>
      <c r="V76" s="11"/>
      <c r="AG76" s="11"/>
      <c r="AI76" s="11"/>
      <c r="AJ76" s="11"/>
      <c r="AK76" s="11"/>
      <c r="AL76" s="11"/>
      <c r="AM76" s="9"/>
      <c r="AN76" s="11"/>
      <c r="AO76" s="11"/>
      <c r="AP76" s="11"/>
      <c r="AQ76" s="11"/>
      <c r="AR76" s="11"/>
      <c r="AS76" s="7"/>
      <c r="AT76" s="7"/>
      <c r="AU76" s="11"/>
      <c r="AV76" s="11"/>
      <c r="AW76" s="9"/>
      <c r="AX76" s="9"/>
      <c r="AY76" s="9"/>
      <c r="AZ76" s="9"/>
      <c r="BA76" s="9"/>
      <c r="BB76" s="9"/>
      <c r="BC76" s="5"/>
      <c r="BF76" s="1"/>
      <c r="BG76" s="1"/>
      <c r="BH76" s="1"/>
      <c r="BI76" s="1"/>
      <c r="BJ76" s="1"/>
      <c r="BK76" s="1"/>
      <c r="BL76" s="1"/>
      <c r="BM76" s="1"/>
      <c r="BN76" s="1"/>
      <c r="BO76" s="1"/>
      <c r="BP76" s="1"/>
      <c r="BQ76" s="1"/>
      <c r="BR76" s="1"/>
      <c r="BS76" s="1"/>
    </row>
    <row r="77" spans="1:71" x14ac:dyDescent="0.3">
      <c r="A77" s="6"/>
      <c r="B77" s="7"/>
      <c r="C77" s="11"/>
      <c r="D77" s="11"/>
      <c r="E77" s="11"/>
      <c r="F77" s="11"/>
      <c r="G77" s="11"/>
      <c r="H77" s="11"/>
      <c r="U77" s="11"/>
      <c r="V77" s="11"/>
      <c r="AG77" s="11"/>
      <c r="AI77" s="11"/>
      <c r="AJ77" s="11"/>
      <c r="AK77" s="11"/>
      <c r="AL77" s="11"/>
      <c r="AM77" s="9"/>
      <c r="AN77" s="11"/>
      <c r="AO77" s="11"/>
      <c r="AP77" s="11"/>
      <c r="AQ77" s="11"/>
      <c r="AR77" s="11"/>
      <c r="AS77" s="7"/>
      <c r="AT77" s="7"/>
      <c r="AU77" s="11"/>
      <c r="AV77" s="11"/>
      <c r="AW77" s="9"/>
      <c r="AX77" s="9"/>
      <c r="AY77" s="9"/>
      <c r="AZ77" s="9"/>
      <c r="BA77" s="9"/>
      <c r="BB77" s="9"/>
      <c r="BC77" s="5"/>
      <c r="BF77" s="1"/>
      <c r="BG77" s="1"/>
      <c r="BH77" s="1"/>
      <c r="BI77" s="1"/>
      <c r="BJ77" s="1"/>
      <c r="BK77" s="1"/>
      <c r="BL77" s="1"/>
      <c r="BM77" s="1"/>
      <c r="BN77" s="1"/>
      <c r="BO77" s="1"/>
      <c r="BP77" s="1"/>
      <c r="BQ77" s="1"/>
      <c r="BR77" s="1"/>
      <c r="BS77" s="1"/>
    </row>
    <row r="78" spans="1:71" x14ac:dyDescent="0.3">
      <c r="A78" s="6"/>
      <c r="B78" s="7"/>
      <c r="C78" s="11"/>
      <c r="D78" s="11"/>
      <c r="E78" s="11"/>
      <c r="F78" s="11"/>
      <c r="G78" s="11"/>
      <c r="H78" s="11"/>
      <c r="U78" s="11"/>
      <c r="V78" s="11"/>
      <c r="AG78" s="11"/>
      <c r="AI78" s="11"/>
      <c r="AJ78" s="11"/>
      <c r="AK78" s="11"/>
      <c r="AL78" s="11"/>
      <c r="AM78" s="9"/>
      <c r="AN78" s="11"/>
      <c r="AO78" s="11"/>
      <c r="AP78" s="11"/>
      <c r="AQ78" s="11"/>
      <c r="AR78" s="11"/>
      <c r="AS78" s="7"/>
      <c r="AT78" s="7"/>
      <c r="AU78" s="11"/>
      <c r="AV78" s="11"/>
      <c r="AW78" s="9"/>
      <c r="AX78" s="9"/>
      <c r="AY78" s="9"/>
      <c r="AZ78" s="9"/>
      <c r="BA78" s="9"/>
      <c r="BB78" s="9"/>
      <c r="BC78" s="5"/>
      <c r="BF78" s="1"/>
      <c r="BG78" s="1"/>
      <c r="BH78" s="1"/>
      <c r="BI78" s="1"/>
      <c r="BJ78" s="1"/>
      <c r="BK78" s="1"/>
      <c r="BL78" s="1"/>
      <c r="BM78" s="1"/>
      <c r="BN78" s="1"/>
      <c r="BO78" s="1"/>
      <c r="BP78" s="1"/>
      <c r="BQ78" s="1"/>
      <c r="BR78" s="1"/>
      <c r="BS78" s="1"/>
    </row>
    <row r="79" spans="1:71" x14ac:dyDescent="0.3">
      <c r="A79" s="6"/>
      <c r="B79" s="7"/>
      <c r="C79" s="11"/>
      <c r="D79" s="11"/>
      <c r="E79" s="11"/>
      <c r="F79" s="11"/>
      <c r="G79" s="11"/>
      <c r="H79" s="11"/>
      <c r="U79" s="11"/>
      <c r="V79" s="11"/>
      <c r="AG79" s="11"/>
      <c r="AI79" s="11"/>
      <c r="AJ79" s="11"/>
      <c r="AK79" s="11"/>
      <c r="AL79" s="11"/>
      <c r="AM79" s="9"/>
      <c r="AN79" s="11"/>
      <c r="AO79" s="11"/>
      <c r="AP79" s="11"/>
      <c r="AQ79" s="11"/>
      <c r="AR79" s="11"/>
      <c r="AS79" s="7"/>
      <c r="AT79" s="7"/>
      <c r="AU79" s="11"/>
      <c r="AV79" s="11"/>
      <c r="AW79" s="9"/>
      <c r="AX79" s="9"/>
      <c r="AY79" s="9"/>
      <c r="AZ79" s="9"/>
      <c r="BA79" s="9"/>
      <c r="BB79" s="9"/>
      <c r="BC79" s="5"/>
      <c r="BF79" s="1"/>
      <c r="BG79" s="1"/>
      <c r="BH79" s="1"/>
      <c r="BI79" s="1"/>
      <c r="BJ79" s="1"/>
      <c r="BK79" s="1"/>
      <c r="BL79" s="1"/>
      <c r="BM79" s="1"/>
      <c r="BN79" s="1"/>
      <c r="BO79" s="1"/>
      <c r="BP79" s="1"/>
      <c r="BQ79" s="1"/>
      <c r="BR79" s="1"/>
      <c r="BS79" s="1"/>
    </row>
    <row r="80" spans="1:71" x14ac:dyDescent="0.3">
      <c r="A80" s="6"/>
      <c r="B80" s="7"/>
      <c r="C80" s="11"/>
      <c r="D80" s="11"/>
      <c r="E80" s="11"/>
      <c r="F80" s="11"/>
      <c r="G80" s="11"/>
      <c r="H80" s="11"/>
      <c r="U80" s="11"/>
      <c r="V80" s="11"/>
      <c r="AG80" s="11"/>
      <c r="AI80" s="11"/>
      <c r="AJ80" s="11"/>
      <c r="AK80" s="11"/>
      <c r="AL80" s="11"/>
      <c r="AM80" s="9"/>
      <c r="AN80" s="11"/>
      <c r="AO80" s="11"/>
      <c r="AP80" s="11"/>
      <c r="AQ80" s="11"/>
      <c r="AR80" s="11"/>
      <c r="AS80" s="7"/>
      <c r="AT80" s="7"/>
      <c r="AU80" s="11"/>
      <c r="AV80" s="11"/>
      <c r="AW80" s="9"/>
      <c r="AX80" s="9"/>
      <c r="AY80" s="9"/>
      <c r="AZ80" s="9"/>
      <c r="BA80" s="9"/>
      <c r="BB80" s="9"/>
      <c r="BC80" s="5"/>
      <c r="BF80" s="1"/>
      <c r="BG80" s="1"/>
      <c r="BH80" s="1"/>
      <c r="BI80" s="1"/>
      <c r="BJ80" s="1"/>
      <c r="BK80" s="1"/>
      <c r="BL80" s="1"/>
      <c r="BM80" s="1"/>
      <c r="BN80" s="1"/>
      <c r="BO80" s="1"/>
      <c r="BP80" s="1"/>
      <c r="BQ80" s="1"/>
      <c r="BR80" s="1"/>
      <c r="BS80" s="1"/>
    </row>
    <row r="81" spans="1:71" x14ac:dyDescent="0.3">
      <c r="A81" s="6"/>
      <c r="B81" s="7"/>
      <c r="C81" s="11"/>
      <c r="D81" s="11"/>
      <c r="E81" s="11"/>
      <c r="F81" s="11"/>
      <c r="G81" s="11"/>
      <c r="H81" s="11"/>
      <c r="U81" s="11"/>
      <c r="V81" s="11"/>
      <c r="AG81" s="11"/>
      <c r="AI81" s="11"/>
      <c r="AJ81" s="11"/>
      <c r="AK81" s="11"/>
      <c r="AL81" s="11"/>
      <c r="AM81" s="9"/>
      <c r="AN81" s="11"/>
      <c r="AO81" s="11"/>
      <c r="AP81" s="11"/>
      <c r="AQ81" s="11"/>
      <c r="AR81" s="11"/>
      <c r="AS81" s="7"/>
      <c r="AT81" s="7"/>
      <c r="AU81" s="11"/>
      <c r="AV81" s="11"/>
      <c r="AW81" s="9"/>
      <c r="AX81" s="9"/>
      <c r="AY81" s="9"/>
      <c r="AZ81" s="9"/>
      <c r="BA81" s="9"/>
      <c r="BB81" s="9"/>
      <c r="BC81" s="5"/>
      <c r="BF81" s="1"/>
      <c r="BG81" s="1"/>
      <c r="BH81" s="1"/>
      <c r="BI81" s="1"/>
      <c r="BJ81" s="1"/>
      <c r="BK81" s="1"/>
      <c r="BL81" s="1"/>
      <c r="BM81" s="1"/>
      <c r="BN81" s="1"/>
      <c r="BO81" s="1"/>
      <c r="BP81" s="1"/>
      <c r="BQ81" s="1"/>
      <c r="BR81" s="1"/>
      <c r="BS81" s="1"/>
    </row>
    <row r="82" spans="1:71" x14ac:dyDescent="0.3">
      <c r="A82" s="6"/>
      <c r="B82" s="7"/>
      <c r="C82" s="11"/>
      <c r="D82" s="11"/>
      <c r="E82" s="11"/>
      <c r="F82" s="11"/>
      <c r="G82" s="11"/>
      <c r="H82" s="11"/>
      <c r="U82" s="11"/>
      <c r="V82" s="11"/>
      <c r="AG82" s="11"/>
      <c r="AI82" s="11"/>
      <c r="AJ82" s="11"/>
      <c r="AK82" s="11"/>
      <c r="AL82" s="11"/>
      <c r="AM82" s="9"/>
      <c r="AN82" s="11"/>
      <c r="AO82" s="11"/>
      <c r="AP82" s="11"/>
      <c r="AQ82" s="11"/>
      <c r="AR82" s="11"/>
      <c r="AS82" s="7"/>
      <c r="AT82" s="7"/>
      <c r="AU82" s="11"/>
      <c r="AV82" s="11"/>
      <c r="AW82" s="9"/>
      <c r="AX82" s="9"/>
      <c r="AY82" s="9"/>
      <c r="AZ82" s="9"/>
      <c r="BA82" s="9"/>
      <c r="BB82" s="9"/>
      <c r="BC82" s="5"/>
      <c r="BF82" s="1"/>
      <c r="BG82" s="1"/>
      <c r="BH82" s="1"/>
      <c r="BI82" s="1"/>
      <c r="BJ82" s="1"/>
      <c r="BK82" s="1"/>
      <c r="BL82" s="1"/>
      <c r="BM82" s="1"/>
      <c r="BN82" s="1"/>
      <c r="BO82" s="1"/>
      <c r="BP82" s="1"/>
      <c r="BQ82" s="1"/>
      <c r="BR82" s="1"/>
      <c r="BS82" s="1"/>
    </row>
    <row r="83" spans="1:71" x14ac:dyDescent="0.3">
      <c r="A83" s="6"/>
      <c r="B83" s="7"/>
      <c r="C83" s="11"/>
      <c r="D83" s="11"/>
      <c r="E83" s="11"/>
      <c r="F83" s="11"/>
      <c r="G83" s="11"/>
      <c r="H83" s="11"/>
      <c r="U83" s="11"/>
      <c r="V83" s="11"/>
      <c r="AG83" s="11"/>
      <c r="AI83" s="11"/>
      <c r="AJ83" s="11"/>
      <c r="AK83" s="11"/>
      <c r="AL83" s="11"/>
      <c r="AM83" s="9"/>
      <c r="AN83" s="11"/>
      <c r="AO83" s="11"/>
      <c r="AP83" s="11"/>
      <c r="AQ83" s="11"/>
      <c r="AR83" s="11"/>
      <c r="AS83" s="7"/>
      <c r="AT83" s="7"/>
      <c r="AU83" s="11"/>
      <c r="AV83" s="11"/>
      <c r="AW83" s="9"/>
      <c r="AX83" s="9"/>
      <c r="AY83" s="9"/>
      <c r="AZ83" s="9"/>
      <c r="BA83" s="9"/>
      <c r="BB83" s="9"/>
      <c r="BC83" s="5"/>
      <c r="BF83" s="1"/>
      <c r="BG83" s="1"/>
      <c r="BH83" s="1"/>
      <c r="BI83" s="1"/>
      <c r="BJ83" s="1"/>
      <c r="BK83" s="1"/>
      <c r="BL83" s="1"/>
      <c r="BM83" s="1"/>
      <c r="BN83" s="1"/>
      <c r="BO83" s="1"/>
      <c r="BP83" s="1"/>
      <c r="BQ83" s="1"/>
      <c r="BR83" s="1"/>
      <c r="BS83" s="1"/>
    </row>
    <row r="84" spans="1:71" x14ac:dyDescent="0.3">
      <c r="A84" s="6"/>
      <c r="B84" s="7"/>
      <c r="C84" s="11"/>
      <c r="D84" s="11"/>
      <c r="E84" s="11"/>
      <c r="F84" s="11"/>
      <c r="G84" s="11"/>
      <c r="H84" s="11"/>
      <c r="U84" s="11"/>
      <c r="V84" s="11"/>
      <c r="AG84" s="11"/>
      <c r="AI84" s="11"/>
      <c r="AJ84" s="11"/>
      <c r="AK84" s="11"/>
      <c r="AL84" s="11"/>
      <c r="AM84" s="9"/>
      <c r="AN84" s="11"/>
      <c r="AO84" s="11"/>
      <c r="AP84" s="11"/>
      <c r="AQ84" s="11"/>
      <c r="AR84" s="11"/>
      <c r="AS84" s="7"/>
      <c r="AT84" s="7"/>
      <c r="AU84" s="11"/>
      <c r="AV84" s="11"/>
      <c r="AW84" s="9"/>
      <c r="AX84" s="9"/>
      <c r="AY84" s="9"/>
      <c r="AZ84" s="9"/>
      <c r="BA84" s="9"/>
      <c r="BB84" s="9"/>
      <c r="BC84" s="5"/>
      <c r="BF84" s="1"/>
      <c r="BG84" s="1"/>
      <c r="BH84" s="1"/>
      <c r="BI84" s="1"/>
      <c r="BJ84" s="1"/>
      <c r="BK84" s="1"/>
      <c r="BL84" s="1"/>
      <c r="BM84" s="1"/>
      <c r="BN84" s="1"/>
      <c r="BO84" s="1"/>
      <c r="BP84" s="1"/>
      <c r="BQ84" s="1"/>
      <c r="BR84" s="1"/>
      <c r="BS84" s="1"/>
    </row>
    <row r="85" spans="1:71" x14ac:dyDescent="0.3">
      <c r="A85" s="6"/>
      <c r="B85" s="7"/>
      <c r="C85" s="11"/>
      <c r="D85" s="11"/>
      <c r="E85" s="11"/>
      <c r="F85" s="11"/>
      <c r="G85" s="11"/>
      <c r="H85" s="11"/>
      <c r="U85" s="11"/>
      <c r="V85" s="11"/>
      <c r="AG85" s="11"/>
      <c r="AI85" s="11"/>
      <c r="AJ85" s="11"/>
      <c r="AK85" s="11"/>
      <c r="AL85" s="11"/>
      <c r="AM85" s="9"/>
      <c r="AN85" s="11"/>
      <c r="AO85" s="11"/>
      <c r="AP85" s="11"/>
      <c r="AQ85" s="11"/>
      <c r="AR85" s="11"/>
      <c r="AS85" s="7"/>
      <c r="AT85" s="7"/>
      <c r="AU85" s="11"/>
      <c r="AV85" s="11"/>
      <c r="AW85" s="9"/>
      <c r="AX85" s="9"/>
      <c r="AY85" s="9"/>
      <c r="AZ85" s="9"/>
      <c r="BA85" s="9"/>
      <c r="BB85" s="9"/>
      <c r="BC85" s="5"/>
      <c r="BF85" s="1"/>
      <c r="BG85" s="1"/>
      <c r="BH85" s="1"/>
      <c r="BI85" s="1"/>
      <c r="BJ85" s="1"/>
      <c r="BK85" s="1"/>
      <c r="BL85" s="1"/>
      <c r="BM85" s="1"/>
      <c r="BN85" s="1"/>
      <c r="BO85" s="1"/>
      <c r="BP85" s="1"/>
      <c r="BQ85" s="1"/>
      <c r="BR85" s="1"/>
      <c r="BS85" s="1"/>
    </row>
    <row r="86" spans="1:71" x14ac:dyDescent="0.3">
      <c r="A86" s="6"/>
      <c r="B86" s="7"/>
      <c r="C86" s="11"/>
      <c r="D86" s="11"/>
      <c r="E86" s="11"/>
      <c r="F86" s="11"/>
      <c r="G86" s="11"/>
      <c r="H86" s="11"/>
      <c r="U86" s="11"/>
      <c r="V86" s="11"/>
      <c r="AG86" s="11"/>
      <c r="AI86" s="11"/>
      <c r="AJ86" s="11"/>
      <c r="AK86" s="11"/>
      <c r="AL86" s="11"/>
      <c r="AM86" s="9"/>
      <c r="AN86" s="11"/>
      <c r="AO86" s="11"/>
      <c r="AP86" s="11"/>
      <c r="AQ86" s="11"/>
      <c r="AR86" s="11"/>
      <c r="AS86" s="7"/>
      <c r="AT86" s="7"/>
      <c r="AU86" s="11"/>
      <c r="AV86" s="11"/>
      <c r="AW86" s="9"/>
      <c r="AX86" s="9"/>
      <c r="AY86" s="9"/>
      <c r="AZ86" s="9"/>
      <c r="BA86" s="9"/>
      <c r="BB86" s="9"/>
      <c r="BC86" s="5"/>
      <c r="BF86" s="1"/>
      <c r="BG86" s="1"/>
      <c r="BH86" s="1"/>
      <c r="BI86" s="1"/>
      <c r="BJ86" s="1"/>
      <c r="BK86" s="1"/>
      <c r="BL86" s="1"/>
      <c r="BM86" s="1"/>
      <c r="BN86" s="1"/>
      <c r="BO86" s="1"/>
      <c r="BP86" s="1"/>
      <c r="BQ86" s="1"/>
      <c r="BR86" s="1"/>
      <c r="BS86" s="1"/>
    </row>
    <row r="87" spans="1:71" x14ac:dyDescent="0.3">
      <c r="A87" s="6"/>
      <c r="B87" s="7"/>
      <c r="C87" s="11"/>
      <c r="D87" s="11"/>
      <c r="E87" s="11"/>
      <c r="F87" s="11"/>
      <c r="G87" s="11"/>
      <c r="H87" s="11"/>
      <c r="U87" s="11"/>
      <c r="V87" s="11"/>
      <c r="AG87" s="11"/>
      <c r="AI87" s="11"/>
      <c r="AJ87" s="11"/>
      <c r="AK87" s="11"/>
      <c r="AL87" s="11"/>
      <c r="AM87" s="9"/>
      <c r="AN87" s="11"/>
      <c r="AO87" s="11"/>
      <c r="AP87" s="11"/>
      <c r="AQ87" s="11"/>
      <c r="AR87" s="11"/>
      <c r="AS87" s="7"/>
      <c r="AT87" s="7"/>
      <c r="AU87" s="11"/>
      <c r="AV87" s="11"/>
      <c r="AW87" s="9"/>
      <c r="AX87" s="9"/>
      <c r="AY87" s="9"/>
      <c r="AZ87" s="9"/>
      <c r="BA87" s="9"/>
      <c r="BB87" s="9"/>
      <c r="BC87" s="5"/>
      <c r="BF87" s="1"/>
      <c r="BG87" s="1"/>
      <c r="BH87" s="1"/>
      <c r="BI87" s="1"/>
      <c r="BJ87" s="1"/>
      <c r="BK87" s="1"/>
      <c r="BL87" s="1"/>
      <c r="BM87" s="1"/>
      <c r="BN87" s="1"/>
      <c r="BO87" s="1"/>
      <c r="BP87" s="1"/>
      <c r="BQ87" s="1"/>
      <c r="BR87" s="1"/>
      <c r="BS87" s="1"/>
    </row>
    <row r="88" spans="1:71" x14ac:dyDescent="0.3">
      <c r="A88" s="6"/>
      <c r="B88" s="7"/>
      <c r="C88" s="11"/>
      <c r="D88" s="11"/>
      <c r="E88" s="11"/>
      <c r="F88" s="11"/>
      <c r="G88" s="11"/>
      <c r="H88" s="11"/>
      <c r="U88" s="11"/>
      <c r="V88" s="11"/>
      <c r="AG88" s="11"/>
      <c r="AI88" s="11"/>
      <c r="AJ88" s="11"/>
      <c r="AK88" s="11"/>
      <c r="AL88" s="11"/>
      <c r="AM88" s="9"/>
      <c r="AN88" s="11"/>
      <c r="AO88" s="11"/>
      <c r="AP88" s="11"/>
      <c r="AQ88" s="11"/>
      <c r="AR88" s="11"/>
      <c r="AS88" s="7"/>
      <c r="AT88" s="7"/>
      <c r="AU88" s="11"/>
      <c r="AV88" s="11"/>
      <c r="AW88" s="9"/>
      <c r="AX88" s="9"/>
      <c r="AY88" s="9"/>
      <c r="AZ88" s="9"/>
      <c r="BA88" s="9"/>
      <c r="BB88" s="9"/>
      <c r="BC88" s="5"/>
      <c r="BF88" s="1"/>
      <c r="BG88" s="1"/>
      <c r="BH88" s="1"/>
      <c r="BI88" s="1"/>
      <c r="BJ88" s="1"/>
      <c r="BK88" s="1"/>
      <c r="BL88" s="1"/>
      <c r="BM88" s="1"/>
      <c r="BN88" s="1"/>
      <c r="BO88" s="1"/>
      <c r="BP88" s="1"/>
      <c r="BQ88" s="1"/>
      <c r="BR88" s="1"/>
      <c r="BS88" s="1"/>
    </row>
    <row r="89" spans="1:71" x14ac:dyDescent="0.3">
      <c r="A89" s="6"/>
      <c r="B89" s="7"/>
      <c r="C89" s="11"/>
      <c r="D89" s="11"/>
      <c r="E89" s="11"/>
      <c r="F89" s="11"/>
      <c r="G89" s="11"/>
      <c r="H89" s="11"/>
      <c r="U89" s="11"/>
      <c r="V89" s="11"/>
      <c r="AG89" s="11"/>
      <c r="AI89" s="11"/>
      <c r="AJ89" s="11"/>
      <c r="AK89" s="11"/>
      <c r="AL89" s="11"/>
      <c r="AM89" s="9"/>
      <c r="AN89" s="11"/>
      <c r="AO89" s="11"/>
      <c r="AP89" s="11"/>
      <c r="AQ89" s="11"/>
      <c r="AR89" s="11"/>
      <c r="AS89" s="7"/>
      <c r="AT89" s="7"/>
      <c r="AU89" s="11"/>
      <c r="AV89" s="11"/>
      <c r="AW89" s="9"/>
      <c r="AX89" s="9"/>
      <c r="AY89" s="9"/>
      <c r="AZ89" s="9"/>
      <c r="BA89" s="9"/>
      <c r="BB89" s="9"/>
      <c r="BC89" s="5"/>
      <c r="BF89" s="1"/>
      <c r="BG89" s="1"/>
      <c r="BH89" s="1"/>
      <c r="BI89" s="1"/>
      <c r="BJ89" s="1"/>
      <c r="BK89" s="1"/>
      <c r="BL89" s="1"/>
      <c r="BM89" s="1"/>
      <c r="BN89" s="1"/>
      <c r="BO89" s="1"/>
      <c r="BP89" s="1"/>
      <c r="BQ89" s="1"/>
      <c r="BR89" s="1"/>
      <c r="BS89" s="1"/>
    </row>
    <row r="90" spans="1:71" x14ac:dyDescent="0.3">
      <c r="A90" s="6"/>
      <c r="B90" s="7"/>
      <c r="C90" s="11"/>
      <c r="D90" s="11"/>
      <c r="E90" s="11"/>
      <c r="F90" s="11"/>
      <c r="G90" s="11"/>
      <c r="H90" s="11"/>
      <c r="U90" s="11"/>
      <c r="V90" s="11"/>
      <c r="AG90" s="11"/>
      <c r="AI90" s="11"/>
      <c r="AJ90" s="11"/>
      <c r="AK90" s="11"/>
      <c r="AL90" s="11"/>
      <c r="AM90" s="9"/>
      <c r="AN90" s="11"/>
      <c r="AO90" s="11"/>
      <c r="AP90" s="11"/>
      <c r="AQ90" s="11"/>
      <c r="AR90" s="11"/>
      <c r="AS90" s="7"/>
      <c r="AT90" s="7"/>
      <c r="AU90" s="11"/>
      <c r="AV90" s="11"/>
      <c r="AW90" s="9"/>
      <c r="AX90" s="9"/>
      <c r="AY90" s="9"/>
      <c r="AZ90" s="9"/>
      <c r="BA90" s="9"/>
      <c r="BB90" s="9"/>
      <c r="BC90" s="5"/>
      <c r="BF90" s="1"/>
      <c r="BG90" s="1"/>
      <c r="BH90" s="1"/>
      <c r="BI90" s="1"/>
      <c r="BJ90" s="1"/>
      <c r="BK90" s="1"/>
      <c r="BL90" s="1"/>
      <c r="BM90" s="1"/>
      <c r="BN90" s="1"/>
      <c r="BO90" s="1"/>
      <c r="BP90" s="1"/>
      <c r="BQ90" s="1"/>
      <c r="BR90" s="1"/>
      <c r="BS90" s="1"/>
    </row>
    <row r="91" spans="1:71" x14ac:dyDescent="0.3">
      <c r="A91" s="6"/>
      <c r="B91" s="7"/>
      <c r="C91" s="11"/>
      <c r="D91" s="11"/>
      <c r="E91" s="11"/>
      <c r="F91" s="11"/>
      <c r="G91" s="11"/>
      <c r="H91" s="11"/>
      <c r="U91" s="11"/>
      <c r="V91" s="11"/>
      <c r="AG91" s="11"/>
      <c r="AI91" s="11"/>
      <c r="AJ91" s="11"/>
      <c r="AK91" s="11"/>
      <c r="AL91" s="11"/>
      <c r="AM91" s="9"/>
      <c r="AN91" s="11"/>
      <c r="AO91" s="11"/>
      <c r="AP91" s="11"/>
      <c r="AQ91" s="11"/>
      <c r="AR91" s="11"/>
      <c r="AS91" s="7"/>
      <c r="AT91" s="7"/>
      <c r="AU91" s="11"/>
      <c r="AV91" s="11"/>
      <c r="AW91" s="9"/>
      <c r="AX91" s="9"/>
      <c r="AY91" s="9"/>
      <c r="AZ91" s="9"/>
      <c r="BA91" s="9"/>
      <c r="BB91" s="9"/>
      <c r="BC91" s="5"/>
      <c r="BF91" s="1"/>
      <c r="BG91" s="1"/>
      <c r="BH91" s="1"/>
      <c r="BI91" s="1"/>
      <c r="BJ91" s="1"/>
      <c r="BK91" s="1"/>
      <c r="BL91" s="1"/>
      <c r="BM91" s="1"/>
      <c r="BN91" s="1"/>
      <c r="BO91" s="1"/>
      <c r="BP91" s="1"/>
      <c r="BQ91" s="1"/>
      <c r="BR91" s="1"/>
      <c r="BS91" s="1"/>
    </row>
    <row r="92" spans="1:71" x14ac:dyDescent="0.3">
      <c r="A92" s="6"/>
      <c r="B92" s="7"/>
      <c r="C92" s="11"/>
      <c r="D92" s="11"/>
      <c r="E92" s="11"/>
      <c r="F92" s="11"/>
      <c r="G92" s="11"/>
      <c r="H92" s="11"/>
      <c r="U92" s="11"/>
      <c r="V92" s="11"/>
      <c r="AG92" s="11"/>
      <c r="AI92" s="11"/>
      <c r="AJ92" s="11"/>
      <c r="AK92" s="11"/>
      <c r="AL92" s="11"/>
      <c r="AM92" s="9"/>
      <c r="AN92" s="11"/>
      <c r="AO92" s="11"/>
      <c r="AP92" s="11"/>
      <c r="AQ92" s="11"/>
      <c r="AR92" s="11"/>
      <c r="AS92" s="7"/>
      <c r="AT92" s="7"/>
      <c r="AU92" s="11"/>
      <c r="AV92" s="11"/>
      <c r="AW92" s="9"/>
      <c r="AX92" s="9"/>
      <c r="AY92" s="9"/>
      <c r="AZ92" s="9"/>
      <c r="BA92" s="9"/>
      <c r="BB92" s="9"/>
      <c r="BC92" s="5"/>
      <c r="BF92" s="1"/>
      <c r="BG92" s="1"/>
      <c r="BH92" s="1"/>
      <c r="BI92" s="1"/>
      <c r="BJ92" s="1"/>
      <c r="BK92" s="1"/>
      <c r="BL92" s="1"/>
      <c r="BM92" s="1"/>
      <c r="BN92" s="1"/>
      <c r="BO92" s="1"/>
      <c r="BP92" s="1"/>
      <c r="BQ92" s="1"/>
      <c r="BR92" s="1"/>
      <c r="BS92" s="1"/>
    </row>
    <row r="93" spans="1:71" x14ac:dyDescent="0.3">
      <c r="A93" s="6"/>
      <c r="B93" s="7"/>
      <c r="C93" s="11"/>
      <c r="D93" s="11"/>
      <c r="E93" s="11"/>
      <c r="F93" s="11"/>
      <c r="G93" s="11"/>
      <c r="H93" s="11"/>
      <c r="U93" s="11"/>
      <c r="V93" s="11"/>
      <c r="AG93" s="11"/>
      <c r="AI93" s="11"/>
      <c r="AJ93" s="11"/>
      <c r="AK93" s="11"/>
      <c r="AL93" s="11"/>
      <c r="AM93" s="9"/>
      <c r="AN93" s="11"/>
      <c r="AO93" s="11"/>
      <c r="AP93" s="11"/>
      <c r="AQ93" s="11"/>
      <c r="AR93" s="11"/>
      <c r="AS93" s="7"/>
      <c r="AT93" s="7"/>
      <c r="AU93" s="11"/>
      <c r="AV93" s="11"/>
      <c r="AW93" s="9"/>
      <c r="AX93" s="9"/>
      <c r="AY93" s="9"/>
      <c r="AZ93" s="9"/>
      <c r="BA93" s="9"/>
      <c r="BB93" s="9"/>
      <c r="BC93" s="5"/>
      <c r="BF93" s="1"/>
      <c r="BG93" s="1"/>
      <c r="BH93" s="1"/>
      <c r="BI93" s="1"/>
      <c r="BJ93" s="1"/>
      <c r="BK93" s="1"/>
      <c r="BL93" s="1"/>
      <c r="BM93" s="1"/>
      <c r="BN93" s="1"/>
      <c r="BO93" s="1"/>
      <c r="BP93" s="1"/>
      <c r="BQ93" s="1"/>
      <c r="BR93" s="1"/>
      <c r="BS93" s="1"/>
    </row>
    <row r="94" spans="1:71" x14ac:dyDescent="0.3">
      <c r="A94" s="6"/>
      <c r="B94" s="7"/>
      <c r="C94" s="11"/>
      <c r="D94" s="11"/>
      <c r="E94" s="11"/>
      <c r="F94" s="11"/>
      <c r="G94" s="11"/>
      <c r="H94" s="11"/>
      <c r="U94" s="11"/>
      <c r="V94" s="11"/>
      <c r="AG94" s="11"/>
      <c r="AI94" s="11"/>
      <c r="AJ94" s="11"/>
      <c r="AK94" s="11"/>
      <c r="AL94" s="11"/>
      <c r="AM94" s="9"/>
      <c r="AN94" s="11"/>
      <c r="AO94" s="11"/>
      <c r="AP94" s="11"/>
      <c r="AQ94" s="11"/>
      <c r="AR94" s="11"/>
      <c r="AS94" s="7"/>
      <c r="AT94" s="7"/>
      <c r="AU94" s="11"/>
      <c r="AV94" s="11"/>
      <c r="AW94" s="9"/>
      <c r="AX94" s="9"/>
      <c r="AY94" s="9"/>
      <c r="AZ94" s="9"/>
      <c r="BA94" s="9"/>
      <c r="BB94" s="9"/>
      <c r="BC94" s="5"/>
      <c r="BF94" s="1"/>
      <c r="BG94" s="1"/>
      <c r="BH94" s="1"/>
      <c r="BI94" s="1"/>
      <c r="BJ94" s="1"/>
      <c r="BK94" s="1"/>
      <c r="BL94" s="1"/>
      <c r="BM94" s="1"/>
      <c r="BN94" s="1"/>
      <c r="BO94" s="1"/>
      <c r="BP94" s="1"/>
      <c r="BQ94" s="1"/>
      <c r="BR94" s="1"/>
      <c r="BS94" s="1"/>
    </row>
    <row r="95" spans="1:71" x14ac:dyDescent="0.3">
      <c r="A95" s="6"/>
      <c r="B95" s="7"/>
      <c r="C95" s="11"/>
      <c r="D95" s="11"/>
      <c r="E95" s="11"/>
      <c r="F95" s="11"/>
      <c r="G95" s="11"/>
      <c r="H95" s="11"/>
      <c r="U95" s="11"/>
      <c r="V95" s="11"/>
      <c r="AG95" s="11"/>
      <c r="AI95" s="11"/>
      <c r="AJ95" s="11"/>
      <c r="AK95" s="11"/>
      <c r="AL95" s="11"/>
      <c r="AM95" s="9"/>
      <c r="AN95" s="11"/>
      <c r="AO95" s="11"/>
      <c r="AP95" s="11"/>
      <c r="AQ95" s="11"/>
      <c r="AR95" s="11"/>
      <c r="AS95" s="7"/>
      <c r="AT95" s="7"/>
      <c r="AU95" s="11"/>
      <c r="AV95" s="11"/>
      <c r="AW95" s="9"/>
      <c r="AX95" s="9"/>
      <c r="AY95" s="9"/>
      <c r="AZ95" s="9"/>
      <c r="BA95" s="9"/>
      <c r="BB95" s="9"/>
      <c r="BC95" s="5"/>
      <c r="BF95" s="1"/>
      <c r="BG95" s="1"/>
      <c r="BH95" s="1"/>
      <c r="BI95" s="1"/>
      <c r="BJ95" s="1"/>
      <c r="BK95" s="1"/>
      <c r="BL95" s="1"/>
      <c r="BM95" s="1"/>
      <c r="BN95" s="1"/>
      <c r="BO95" s="1"/>
      <c r="BP95" s="1"/>
      <c r="BQ95" s="1"/>
      <c r="BR95" s="1"/>
      <c r="BS95" s="1"/>
    </row>
    <row r="96" spans="1:71" x14ac:dyDescent="0.3">
      <c r="A96" s="6"/>
      <c r="B96" s="7"/>
      <c r="C96" s="11"/>
      <c r="D96" s="11"/>
      <c r="E96" s="11"/>
      <c r="F96" s="11"/>
      <c r="G96" s="11"/>
      <c r="H96" s="11"/>
      <c r="U96" s="11"/>
      <c r="V96" s="11"/>
      <c r="AG96" s="11"/>
      <c r="AI96" s="11"/>
      <c r="AJ96" s="11"/>
      <c r="AK96" s="11"/>
      <c r="AL96" s="11"/>
      <c r="AM96" s="9"/>
      <c r="AN96" s="11"/>
      <c r="AO96" s="11"/>
      <c r="AP96" s="11"/>
      <c r="AQ96" s="11"/>
      <c r="AR96" s="11"/>
      <c r="AS96" s="7"/>
      <c r="AT96" s="7"/>
      <c r="AU96" s="11"/>
      <c r="AV96" s="11"/>
      <c r="AW96" s="9"/>
      <c r="AX96" s="9"/>
      <c r="AY96" s="9"/>
      <c r="AZ96" s="9"/>
      <c r="BA96" s="9"/>
      <c r="BB96" s="9"/>
      <c r="BC96" s="5"/>
      <c r="BF96" s="1"/>
      <c r="BG96" s="1"/>
      <c r="BH96" s="1"/>
      <c r="BI96" s="1"/>
      <c r="BJ96" s="1"/>
      <c r="BK96" s="1"/>
      <c r="BL96" s="1"/>
      <c r="BM96" s="1"/>
      <c r="BN96" s="1"/>
      <c r="BO96" s="1"/>
      <c r="BP96" s="1"/>
      <c r="BQ96" s="1"/>
      <c r="BR96" s="1"/>
      <c r="BS96" s="1"/>
    </row>
    <row r="97" spans="1:71" x14ac:dyDescent="0.3">
      <c r="A97" s="6"/>
      <c r="B97" s="7"/>
      <c r="C97" s="11"/>
      <c r="D97" s="11"/>
      <c r="E97" s="11"/>
      <c r="F97" s="11"/>
      <c r="G97" s="11"/>
      <c r="H97" s="11"/>
      <c r="U97" s="11"/>
      <c r="V97" s="11"/>
      <c r="AG97" s="11"/>
      <c r="AI97" s="11"/>
      <c r="AJ97" s="11"/>
      <c r="AK97" s="11"/>
      <c r="AL97" s="11"/>
      <c r="AM97" s="9"/>
      <c r="AN97" s="11"/>
      <c r="AO97" s="11"/>
      <c r="AP97" s="11"/>
      <c r="AQ97" s="11"/>
      <c r="AR97" s="11"/>
      <c r="AS97" s="7"/>
      <c r="AT97" s="7"/>
      <c r="AU97" s="11"/>
      <c r="AV97" s="11"/>
      <c r="AW97" s="9"/>
      <c r="AX97" s="9"/>
      <c r="AY97" s="9"/>
      <c r="AZ97" s="9"/>
      <c r="BA97" s="9"/>
      <c r="BB97" s="9"/>
      <c r="BC97" s="5"/>
      <c r="BF97" s="1"/>
      <c r="BG97" s="1"/>
      <c r="BH97" s="1"/>
      <c r="BI97" s="1"/>
      <c r="BJ97" s="1"/>
      <c r="BK97" s="1"/>
      <c r="BL97" s="1"/>
      <c r="BM97" s="1"/>
      <c r="BN97" s="1"/>
      <c r="BO97" s="1"/>
      <c r="BP97" s="1"/>
      <c r="BQ97" s="1"/>
      <c r="BR97" s="1"/>
      <c r="BS97" s="1"/>
    </row>
    <row r="98" spans="1:71" x14ac:dyDescent="0.3">
      <c r="A98" s="6"/>
      <c r="B98" s="7"/>
      <c r="C98" s="11"/>
      <c r="D98" s="11"/>
      <c r="E98" s="11"/>
      <c r="F98" s="11"/>
      <c r="G98" s="11"/>
      <c r="H98" s="11"/>
      <c r="U98" s="11"/>
      <c r="V98" s="11"/>
      <c r="AG98" s="11"/>
      <c r="AI98" s="11"/>
      <c r="AJ98" s="11"/>
      <c r="AK98" s="11"/>
      <c r="AL98" s="11"/>
      <c r="AM98" s="9"/>
      <c r="AN98" s="11"/>
      <c r="AO98" s="11"/>
      <c r="AP98" s="11"/>
      <c r="AQ98" s="11"/>
      <c r="AR98" s="11"/>
      <c r="AS98" s="7"/>
      <c r="AT98" s="7"/>
      <c r="AU98" s="11"/>
      <c r="AV98" s="11"/>
      <c r="AW98" s="9"/>
      <c r="AX98" s="9"/>
      <c r="AY98" s="9"/>
      <c r="AZ98" s="9"/>
      <c r="BA98" s="9"/>
      <c r="BB98" s="9"/>
      <c r="BC98" s="5"/>
      <c r="BF98" s="1"/>
      <c r="BG98" s="1"/>
      <c r="BH98" s="1"/>
      <c r="BI98" s="1"/>
      <c r="BJ98" s="1"/>
      <c r="BK98" s="1"/>
      <c r="BL98" s="1"/>
      <c r="BM98" s="1"/>
      <c r="BN98" s="1"/>
      <c r="BO98" s="1"/>
      <c r="BP98" s="1"/>
      <c r="BQ98" s="1"/>
      <c r="BR98" s="1"/>
      <c r="BS98" s="1"/>
    </row>
    <row r="99" spans="1:71" x14ac:dyDescent="0.3">
      <c r="A99" s="6"/>
      <c r="B99" s="7"/>
      <c r="C99" s="11"/>
      <c r="D99" s="11"/>
      <c r="E99" s="11"/>
      <c r="F99" s="11"/>
      <c r="G99" s="11"/>
      <c r="H99" s="11"/>
      <c r="U99" s="11"/>
      <c r="V99" s="11"/>
      <c r="AG99" s="11"/>
      <c r="AI99" s="11"/>
      <c r="AJ99" s="11"/>
      <c r="AK99" s="11"/>
      <c r="AL99" s="11"/>
      <c r="AM99" s="9"/>
      <c r="AN99" s="11"/>
      <c r="AO99" s="11"/>
      <c r="AP99" s="11"/>
      <c r="AQ99" s="11"/>
      <c r="AR99" s="11"/>
      <c r="AS99" s="7"/>
      <c r="AT99" s="7"/>
      <c r="AU99" s="11"/>
      <c r="AV99" s="11"/>
      <c r="AW99" s="9"/>
      <c r="AX99" s="9"/>
      <c r="AY99" s="9"/>
      <c r="AZ99" s="9"/>
      <c r="BA99" s="9"/>
      <c r="BB99" s="9"/>
      <c r="BC99" s="5"/>
      <c r="BF99" s="1"/>
      <c r="BG99" s="1"/>
      <c r="BH99" s="1"/>
      <c r="BI99" s="1"/>
      <c r="BJ99" s="1"/>
      <c r="BK99" s="1"/>
      <c r="BL99" s="1"/>
      <c r="BM99" s="1"/>
      <c r="BN99" s="1"/>
      <c r="BO99" s="1"/>
      <c r="BP99" s="1"/>
      <c r="BQ99" s="1"/>
      <c r="BR99" s="1"/>
      <c r="BS99" s="1"/>
    </row>
    <row r="100" spans="1:71" x14ac:dyDescent="0.3">
      <c r="A100" s="6"/>
      <c r="B100" s="7"/>
      <c r="C100" s="11"/>
      <c r="D100" s="11"/>
      <c r="E100" s="11"/>
      <c r="F100" s="11"/>
      <c r="G100" s="11"/>
      <c r="H100" s="11"/>
      <c r="U100" s="11"/>
      <c r="V100" s="11"/>
      <c r="AG100" s="11"/>
      <c r="AI100" s="11"/>
      <c r="AJ100" s="11"/>
      <c r="AK100" s="11"/>
      <c r="AL100" s="11"/>
      <c r="AM100" s="9"/>
      <c r="AN100" s="11"/>
      <c r="AO100" s="11"/>
      <c r="AP100" s="11"/>
      <c r="AQ100" s="11"/>
      <c r="AR100" s="11"/>
      <c r="AS100" s="7"/>
      <c r="AT100" s="7"/>
      <c r="AU100" s="11"/>
      <c r="AV100" s="11"/>
      <c r="AW100" s="9"/>
      <c r="AX100" s="9"/>
      <c r="AY100" s="9"/>
      <c r="AZ100" s="9"/>
      <c r="BA100" s="9"/>
      <c r="BB100" s="9"/>
      <c r="BC100" s="5"/>
      <c r="BF100" s="1"/>
      <c r="BG100" s="1"/>
      <c r="BH100" s="1"/>
      <c r="BI100" s="1"/>
      <c r="BJ100" s="1"/>
      <c r="BK100" s="1"/>
      <c r="BL100" s="1"/>
      <c r="BM100" s="1"/>
      <c r="BN100" s="1"/>
      <c r="BO100" s="1"/>
      <c r="BP100" s="1"/>
      <c r="BQ100" s="1"/>
      <c r="BR100" s="1"/>
      <c r="BS100" s="1"/>
    </row>
    <row r="101" spans="1:71" x14ac:dyDescent="0.3">
      <c r="A101" s="6"/>
      <c r="B101" s="7"/>
      <c r="C101" s="11"/>
      <c r="D101" s="11"/>
      <c r="E101" s="11"/>
      <c r="F101" s="11"/>
      <c r="G101" s="11"/>
      <c r="H101" s="11"/>
      <c r="U101" s="11"/>
      <c r="V101" s="11"/>
      <c r="AG101" s="11"/>
      <c r="AI101" s="11"/>
      <c r="AJ101" s="11"/>
      <c r="AK101" s="11"/>
      <c r="AL101" s="11"/>
      <c r="AM101" s="9"/>
      <c r="AN101" s="11"/>
      <c r="AO101" s="11"/>
      <c r="AP101" s="11"/>
      <c r="AQ101" s="11"/>
      <c r="AR101" s="11"/>
      <c r="AS101" s="7"/>
      <c r="AT101" s="7"/>
      <c r="AU101" s="11"/>
      <c r="AV101" s="11"/>
      <c r="AW101" s="9"/>
      <c r="AX101" s="9"/>
      <c r="AY101" s="9"/>
      <c r="AZ101" s="9"/>
      <c r="BA101" s="9"/>
      <c r="BB101" s="9"/>
      <c r="BC101" s="5"/>
      <c r="BF101" s="1"/>
      <c r="BG101" s="1"/>
      <c r="BH101" s="1"/>
      <c r="BI101" s="1"/>
      <c r="BJ101" s="1"/>
      <c r="BK101" s="1"/>
      <c r="BL101" s="1"/>
      <c r="BM101" s="1"/>
      <c r="BN101" s="1"/>
      <c r="BO101" s="1"/>
      <c r="BP101" s="1"/>
      <c r="BQ101" s="1"/>
      <c r="BR101" s="1"/>
      <c r="BS101" s="1"/>
    </row>
    <row r="102" spans="1:71" x14ac:dyDescent="0.3">
      <c r="A102" s="6"/>
      <c r="B102" s="7"/>
      <c r="C102" s="11"/>
      <c r="D102" s="11"/>
      <c r="E102" s="11"/>
      <c r="F102" s="11"/>
      <c r="G102" s="11"/>
      <c r="H102" s="11"/>
      <c r="U102" s="11"/>
      <c r="V102" s="11"/>
      <c r="AG102" s="11"/>
      <c r="AI102" s="11"/>
      <c r="AJ102" s="11"/>
      <c r="AK102" s="11"/>
      <c r="AL102" s="11"/>
      <c r="AM102" s="9"/>
      <c r="AN102" s="11"/>
      <c r="AO102" s="11"/>
      <c r="AP102" s="11"/>
      <c r="AQ102" s="11"/>
      <c r="AR102" s="11"/>
      <c r="AS102" s="7"/>
      <c r="AT102" s="7"/>
      <c r="AU102" s="11"/>
      <c r="AV102" s="11"/>
      <c r="AW102" s="9"/>
      <c r="AX102" s="9"/>
      <c r="AY102" s="9"/>
      <c r="AZ102" s="9"/>
      <c r="BA102" s="9"/>
      <c r="BB102" s="9"/>
      <c r="BC102" s="5"/>
      <c r="BF102" s="1"/>
      <c r="BG102" s="1"/>
      <c r="BH102" s="1"/>
      <c r="BI102" s="1"/>
      <c r="BJ102" s="1"/>
      <c r="BK102" s="1"/>
      <c r="BL102" s="1"/>
      <c r="BM102" s="1"/>
      <c r="BN102" s="1"/>
      <c r="BO102" s="1"/>
      <c r="BP102" s="1"/>
      <c r="BQ102" s="1"/>
      <c r="BR102" s="1"/>
      <c r="BS102" s="1"/>
    </row>
    <row r="103" spans="1:71" x14ac:dyDescent="0.3">
      <c r="A103" s="6"/>
      <c r="B103" s="7"/>
      <c r="C103" s="11"/>
      <c r="D103" s="11"/>
      <c r="E103" s="11"/>
      <c r="F103" s="11"/>
      <c r="G103" s="11"/>
      <c r="H103" s="11"/>
      <c r="U103" s="11"/>
      <c r="V103" s="11"/>
      <c r="AG103" s="11"/>
      <c r="AI103" s="11"/>
      <c r="AJ103" s="11"/>
      <c r="AK103" s="11"/>
      <c r="AL103" s="11"/>
      <c r="AM103" s="9"/>
      <c r="AN103" s="11"/>
      <c r="AO103" s="11"/>
      <c r="AP103" s="11"/>
      <c r="AQ103" s="11"/>
      <c r="AR103" s="11"/>
      <c r="AS103" s="7"/>
      <c r="AT103" s="7"/>
      <c r="AU103" s="11"/>
      <c r="AV103" s="11"/>
      <c r="AW103" s="9"/>
      <c r="AX103" s="9"/>
      <c r="AY103" s="9"/>
      <c r="AZ103" s="9"/>
      <c r="BA103" s="9"/>
      <c r="BB103" s="9"/>
      <c r="BC103" s="5"/>
      <c r="BF103" s="1"/>
      <c r="BG103" s="1"/>
      <c r="BH103" s="1"/>
      <c r="BI103" s="1"/>
      <c r="BJ103" s="1"/>
      <c r="BK103" s="1"/>
      <c r="BL103" s="1"/>
      <c r="BM103" s="1"/>
      <c r="BN103" s="1"/>
      <c r="BO103" s="1"/>
      <c r="BP103" s="1"/>
      <c r="BQ103" s="1"/>
      <c r="BR103" s="1"/>
      <c r="BS103" s="1"/>
    </row>
    <row r="104" spans="1:71" x14ac:dyDescent="0.3">
      <c r="A104" s="6"/>
      <c r="B104" s="7"/>
      <c r="C104" s="11"/>
      <c r="D104" s="11"/>
      <c r="E104" s="11"/>
      <c r="F104" s="11"/>
      <c r="G104" s="11"/>
      <c r="H104" s="11"/>
      <c r="U104" s="11"/>
      <c r="V104" s="11"/>
      <c r="AG104" s="11"/>
      <c r="AI104" s="11"/>
      <c r="AJ104" s="11"/>
      <c r="AK104" s="11"/>
      <c r="AL104" s="11"/>
      <c r="AM104" s="9"/>
      <c r="AN104" s="11"/>
      <c r="AO104" s="11"/>
      <c r="AP104" s="11"/>
      <c r="AQ104" s="11"/>
      <c r="AR104" s="11"/>
      <c r="AS104" s="7"/>
      <c r="AT104" s="7"/>
      <c r="AU104" s="11"/>
      <c r="AV104" s="11"/>
      <c r="AW104" s="9"/>
      <c r="AX104" s="9"/>
      <c r="AY104" s="9"/>
      <c r="AZ104" s="9"/>
      <c r="BA104" s="9"/>
      <c r="BB104" s="9"/>
      <c r="BC104" s="5"/>
      <c r="BF104" s="1"/>
      <c r="BG104" s="1"/>
      <c r="BH104" s="1"/>
      <c r="BI104" s="1"/>
      <c r="BJ104" s="1"/>
      <c r="BK104" s="1"/>
      <c r="BL104" s="1"/>
      <c r="BM104" s="1"/>
      <c r="BN104" s="1"/>
      <c r="BO104" s="1"/>
      <c r="BP104" s="1"/>
      <c r="BQ104" s="1"/>
      <c r="BR104" s="1"/>
      <c r="BS104" s="1"/>
    </row>
    <row r="105" spans="1:71" x14ac:dyDescent="0.3">
      <c r="A105" s="6"/>
      <c r="B105" s="7"/>
      <c r="C105" s="11"/>
      <c r="D105" s="11"/>
      <c r="E105" s="11"/>
      <c r="F105" s="11"/>
      <c r="G105" s="11"/>
      <c r="H105" s="11"/>
      <c r="U105" s="11"/>
      <c r="V105" s="11"/>
      <c r="AG105" s="11"/>
      <c r="AI105" s="11"/>
      <c r="AJ105" s="11"/>
      <c r="AK105" s="11"/>
      <c r="AL105" s="11"/>
      <c r="AM105" s="9"/>
      <c r="AN105" s="11"/>
      <c r="AO105" s="11"/>
      <c r="AP105" s="11"/>
      <c r="AQ105" s="11"/>
      <c r="AR105" s="11"/>
      <c r="AS105" s="7"/>
      <c r="AT105" s="7"/>
      <c r="AU105" s="11"/>
      <c r="AV105" s="11"/>
      <c r="AW105" s="9"/>
      <c r="AX105" s="9"/>
      <c r="AY105" s="9"/>
      <c r="AZ105" s="9"/>
      <c r="BA105" s="9"/>
      <c r="BB105" s="9"/>
      <c r="BC105" s="5"/>
      <c r="BF105" s="1"/>
      <c r="BG105" s="1"/>
      <c r="BH105" s="1"/>
      <c r="BI105" s="1"/>
      <c r="BJ105" s="1"/>
      <c r="BK105" s="1"/>
      <c r="BL105" s="1"/>
      <c r="BM105" s="1"/>
      <c r="BN105" s="1"/>
      <c r="BO105" s="1"/>
      <c r="BP105" s="1"/>
      <c r="BQ105" s="1"/>
      <c r="BR105" s="1"/>
      <c r="BS105" s="1"/>
    </row>
    <row r="106" spans="1:71" x14ac:dyDescent="0.3">
      <c r="A106" s="6"/>
      <c r="B106" s="7"/>
      <c r="C106" s="11"/>
      <c r="D106" s="11"/>
      <c r="E106" s="11"/>
      <c r="F106" s="11"/>
      <c r="G106" s="11"/>
      <c r="H106" s="11"/>
      <c r="U106" s="11"/>
      <c r="V106" s="11"/>
      <c r="AG106" s="11"/>
      <c r="AI106" s="11"/>
      <c r="AJ106" s="11"/>
      <c r="AK106" s="11"/>
      <c r="AL106" s="11"/>
      <c r="AM106" s="9"/>
      <c r="AN106" s="11"/>
      <c r="AO106" s="11"/>
      <c r="AP106" s="11"/>
      <c r="AQ106" s="11"/>
      <c r="AR106" s="11"/>
      <c r="AS106" s="7"/>
      <c r="AT106" s="7"/>
      <c r="AU106" s="11"/>
      <c r="AV106" s="11"/>
      <c r="AW106" s="9"/>
      <c r="AX106" s="9"/>
      <c r="AY106" s="9"/>
      <c r="AZ106" s="9"/>
      <c r="BA106" s="9"/>
      <c r="BB106" s="9"/>
      <c r="BC106" s="5"/>
      <c r="BF106" s="1"/>
      <c r="BG106" s="1"/>
      <c r="BH106" s="1"/>
      <c r="BI106" s="1"/>
      <c r="BJ106" s="1"/>
      <c r="BK106" s="1"/>
      <c r="BL106" s="1"/>
      <c r="BM106" s="1"/>
      <c r="BN106" s="1"/>
      <c r="BO106" s="1"/>
      <c r="BP106" s="1"/>
      <c r="BQ106" s="1"/>
      <c r="BR106" s="1"/>
      <c r="BS106" s="1"/>
    </row>
    <row r="107" spans="1:71" x14ac:dyDescent="0.3">
      <c r="A107" s="6"/>
      <c r="B107" s="7"/>
      <c r="C107" s="11"/>
      <c r="D107" s="11"/>
      <c r="E107" s="11"/>
      <c r="F107" s="11"/>
      <c r="G107" s="11"/>
      <c r="H107" s="11"/>
      <c r="U107" s="11"/>
      <c r="V107" s="11"/>
      <c r="AG107" s="11"/>
      <c r="AI107" s="11"/>
      <c r="AJ107" s="11"/>
      <c r="AK107" s="11"/>
      <c r="AL107" s="11"/>
      <c r="AM107" s="9"/>
      <c r="AN107" s="11"/>
      <c r="AO107" s="11"/>
      <c r="AP107" s="11"/>
      <c r="AQ107" s="11"/>
      <c r="AR107" s="11"/>
      <c r="AS107" s="7"/>
      <c r="AT107" s="7"/>
      <c r="AU107" s="11"/>
      <c r="AV107" s="11"/>
      <c r="AW107" s="9"/>
      <c r="AX107" s="9"/>
      <c r="AY107" s="9"/>
      <c r="AZ107" s="9"/>
      <c r="BA107" s="9"/>
      <c r="BB107" s="9"/>
      <c r="BC107" s="5"/>
      <c r="BF107" s="1"/>
      <c r="BG107" s="1"/>
      <c r="BH107" s="1"/>
      <c r="BI107" s="1"/>
      <c r="BJ107" s="1"/>
      <c r="BK107" s="1"/>
      <c r="BL107" s="1"/>
      <c r="BM107" s="1"/>
      <c r="BN107" s="1"/>
      <c r="BO107" s="1"/>
      <c r="BP107" s="1"/>
      <c r="BQ107" s="1"/>
      <c r="BR107" s="1"/>
      <c r="BS107" s="1"/>
    </row>
    <row r="108" spans="1:71" x14ac:dyDescent="0.3">
      <c r="A108" s="6"/>
      <c r="B108" s="7"/>
      <c r="C108" s="11"/>
      <c r="D108" s="11"/>
      <c r="E108" s="11"/>
      <c r="F108" s="11"/>
      <c r="G108" s="11"/>
      <c r="H108" s="11"/>
      <c r="U108" s="11"/>
      <c r="V108" s="11"/>
      <c r="AG108" s="11"/>
      <c r="AI108" s="11"/>
      <c r="AJ108" s="11"/>
      <c r="AK108" s="11"/>
      <c r="AL108" s="11"/>
      <c r="AM108" s="9"/>
      <c r="AN108" s="11"/>
      <c r="AO108" s="11"/>
      <c r="AP108" s="11"/>
      <c r="AQ108" s="11"/>
      <c r="AR108" s="11"/>
      <c r="AS108" s="7"/>
      <c r="AT108" s="7"/>
      <c r="AU108" s="11"/>
      <c r="AV108" s="11"/>
      <c r="AW108" s="9"/>
      <c r="AX108" s="9"/>
      <c r="AY108" s="9"/>
      <c r="AZ108" s="9"/>
      <c r="BA108" s="9"/>
      <c r="BB108" s="9"/>
      <c r="BC108" s="5"/>
      <c r="BF108" s="1"/>
      <c r="BG108" s="1"/>
      <c r="BH108" s="1"/>
      <c r="BI108" s="1"/>
      <c r="BJ108" s="1"/>
      <c r="BK108" s="1"/>
      <c r="BL108" s="1"/>
      <c r="BM108" s="1"/>
      <c r="BN108" s="1"/>
      <c r="BO108" s="1"/>
      <c r="BP108" s="1"/>
      <c r="BQ108" s="1"/>
      <c r="BR108" s="1"/>
      <c r="BS108" s="1"/>
    </row>
    <row r="109" spans="1:71" x14ac:dyDescent="0.3">
      <c r="A109" s="6"/>
      <c r="B109" s="7"/>
      <c r="C109" s="11"/>
      <c r="D109" s="11"/>
      <c r="E109" s="11"/>
      <c r="F109" s="11"/>
      <c r="G109" s="11"/>
      <c r="H109" s="11"/>
      <c r="U109" s="11"/>
      <c r="V109" s="11"/>
      <c r="AG109" s="11"/>
      <c r="AI109" s="11"/>
      <c r="AJ109" s="11"/>
      <c r="AK109" s="11"/>
      <c r="AL109" s="11"/>
      <c r="AM109" s="9"/>
      <c r="AN109" s="11"/>
      <c r="AO109" s="11"/>
      <c r="AP109" s="11"/>
      <c r="AQ109" s="11"/>
      <c r="AR109" s="11"/>
      <c r="AS109" s="7"/>
      <c r="AT109" s="7"/>
      <c r="AU109" s="11"/>
      <c r="AV109" s="11"/>
      <c r="AW109" s="9"/>
      <c r="AX109" s="9"/>
      <c r="AY109" s="9"/>
      <c r="AZ109" s="9"/>
      <c r="BA109" s="9"/>
      <c r="BB109" s="9"/>
      <c r="BC109" s="5"/>
      <c r="BF109" s="1"/>
      <c r="BG109" s="1"/>
      <c r="BH109" s="1"/>
      <c r="BI109" s="1"/>
      <c r="BJ109" s="1"/>
      <c r="BK109" s="1"/>
      <c r="BL109" s="1"/>
      <c r="BM109" s="1"/>
      <c r="BN109" s="1"/>
      <c r="BO109" s="1"/>
      <c r="BP109" s="1"/>
      <c r="BQ109" s="1"/>
      <c r="BR109" s="1"/>
      <c r="BS109" s="1"/>
    </row>
    <row r="110" spans="1:71" x14ac:dyDescent="0.3">
      <c r="A110" s="6"/>
      <c r="B110" s="7"/>
      <c r="C110" s="11"/>
      <c r="D110" s="11"/>
      <c r="E110" s="11"/>
      <c r="F110" s="11"/>
      <c r="G110" s="11"/>
      <c r="H110" s="11"/>
      <c r="U110" s="11"/>
      <c r="V110" s="11"/>
      <c r="AG110" s="11"/>
      <c r="AI110" s="11"/>
      <c r="AJ110" s="11"/>
      <c r="AK110" s="11"/>
      <c r="AL110" s="11"/>
      <c r="AM110" s="9"/>
      <c r="AN110" s="11"/>
      <c r="AO110" s="11"/>
      <c r="AP110" s="11"/>
      <c r="AQ110" s="11"/>
      <c r="AR110" s="11"/>
      <c r="AS110" s="7"/>
      <c r="AT110" s="7"/>
      <c r="AU110" s="11"/>
      <c r="AV110" s="11"/>
      <c r="AW110" s="9"/>
      <c r="AX110" s="9"/>
      <c r="AY110" s="9"/>
      <c r="AZ110" s="9"/>
      <c r="BA110" s="9"/>
      <c r="BB110" s="9"/>
      <c r="BC110" s="5"/>
      <c r="BF110" s="1"/>
      <c r="BG110" s="1"/>
      <c r="BH110" s="1"/>
      <c r="BI110" s="1"/>
      <c r="BJ110" s="1"/>
      <c r="BK110" s="1"/>
      <c r="BL110" s="1"/>
      <c r="BM110" s="1"/>
      <c r="BN110" s="1"/>
      <c r="BO110" s="1"/>
      <c r="BP110" s="1"/>
      <c r="BQ110" s="1"/>
      <c r="BR110" s="1"/>
      <c r="BS110" s="1"/>
    </row>
    <row r="111" spans="1:71" x14ac:dyDescent="0.3">
      <c r="A111" s="6"/>
      <c r="B111" s="7"/>
      <c r="C111" s="11"/>
      <c r="D111" s="11"/>
      <c r="E111" s="11"/>
      <c r="F111" s="11"/>
      <c r="G111" s="11"/>
      <c r="H111" s="11"/>
      <c r="U111" s="11"/>
      <c r="V111" s="11"/>
      <c r="AG111" s="11"/>
      <c r="AI111" s="11"/>
      <c r="AJ111" s="11"/>
      <c r="AK111" s="11"/>
      <c r="AL111" s="11"/>
      <c r="AM111" s="9"/>
      <c r="AN111" s="11"/>
      <c r="AO111" s="11"/>
      <c r="AP111" s="11"/>
      <c r="AQ111" s="11"/>
      <c r="AR111" s="11"/>
      <c r="AS111" s="7"/>
      <c r="AT111" s="7"/>
      <c r="AU111" s="11"/>
      <c r="AV111" s="11"/>
      <c r="AW111" s="9"/>
      <c r="AX111" s="9"/>
      <c r="AY111" s="9"/>
      <c r="AZ111" s="9"/>
      <c r="BA111" s="9"/>
      <c r="BB111" s="9"/>
      <c r="BC111" s="5"/>
      <c r="BF111" s="1"/>
      <c r="BG111" s="1"/>
      <c r="BH111" s="1"/>
      <c r="BI111" s="1"/>
      <c r="BJ111" s="1"/>
      <c r="BK111" s="1"/>
      <c r="BL111" s="1"/>
      <c r="BM111" s="1"/>
      <c r="BN111" s="1"/>
      <c r="BO111" s="1"/>
      <c r="BP111" s="1"/>
      <c r="BQ111" s="1"/>
      <c r="BR111" s="1"/>
      <c r="BS111" s="1"/>
    </row>
    <row r="112" spans="1:71" x14ac:dyDescent="0.3">
      <c r="A112" s="6"/>
      <c r="B112" s="7"/>
      <c r="C112" s="11"/>
      <c r="D112" s="11"/>
      <c r="E112" s="11"/>
      <c r="F112" s="11"/>
      <c r="G112" s="11"/>
      <c r="H112" s="11"/>
      <c r="U112" s="11"/>
      <c r="V112" s="11"/>
      <c r="AG112" s="11"/>
      <c r="AI112" s="11"/>
      <c r="AJ112" s="11"/>
      <c r="AK112" s="11"/>
      <c r="AL112" s="11"/>
      <c r="AM112" s="9"/>
      <c r="AN112" s="11"/>
      <c r="AO112" s="11"/>
      <c r="AP112" s="11"/>
      <c r="AQ112" s="11"/>
      <c r="AR112" s="11"/>
      <c r="AS112" s="7"/>
      <c r="AT112" s="7"/>
      <c r="AU112" s="11"/>
      <c r="AV112" s="11"/>
      <c r="AW112" s="9"/>
      <c r="AX112" s="9"/>
      <c r="AY112" s="9"/>
      <c r="AZ112" s="9"/>
      <c r="BA112" s="9"/>
      <c r="BB112" s="9"/>
      <c r="BC112" s="5"/>
      <c r="BF112" s="1"/>
      <c r="BG112" s="1"/>
      <c r="BH112" s="1"/>
      <c r="BI112" s="1"/>
      <c r="BJ112" s="1"/>
      <c r="BK112" s="1"/>
      <c r="BL112" s="1"/>
      <c r="BM112" s="1"/>
      <c r="BN112" s="1"/>
      <c r="BO112" s="1"/>
      <c r="BP112" s="1"/>
      <c r="BQ112" s="1"/>
      <c r="BR112" s="1"/>
      <c r="BS112" s="1"/>
    </row>
    <row r="113" spans="1:71" x14ac:dyDescent="0.3">
      <c r="A113" s="6"/>
      <c r="B113" s="7"/>
      <c r="C113" s="11"/>
      <c r="D113" s="11"/>
      <c r="E113" s="11"/>
      <c r="F113" s="11"/>
      <c r="G113" s="11"/>
      <c r="H113" s="11"/>
      <c r="U113" s="11"/>
      <c r="V113" s="11"/>
      <c r="AG113" s="11"/>
      <c r="AI113" s="11"/>
      <c r="AJ113" s="11"/>
      <c r="AK113" s="11"/>
      <c r="AL113" s="11"/>
      <c r="AM113" s="9"/>
      <c r="AN113" s="11"/>
      <c r="AO113" s="11"/>
      <c r="AP113" s="11"/>
      <c r="AQ113" s="11"/>
      <c r="AR113" s="11"/>
      <c r="AS113" s="7"/>
      <c r="AT113" s="7"/>
      <c r="AU113" s="11"/>
      <c r="AV113" s="11"/>
      <c r="AW113" s="9"/>
      <c r="AX113" s="9"/>
      <c r="AY113" s="9"/>
      <c r="AZ113" s="9"/>
      <c r="BA113" s="9"/>
      <c r="BB113" s="9"/>
      <c r="BC113" s="5"/>
      <c r="BF113" s="1"/>
      <c r="BG113" s="1"/>
      <c r="BH113" s="1"/>
      <c r="BI113" s="1"/>
      <c r="BJ113" s="1"/>
      <c r="BK113" s="1"/>
      <c r="BL113" s="1"/>
      <c r="BM113" s="1"/>
      <c r="BN113" s="1"/>
      <c r="BO113" s="1"/>
      <c r="BP113" s="1"/>
      <c r="BQ113" s="1"/>
      <c r="BR113" s="1"/>
      <c r="BS113" s="1"/>
    </row>
    <row r="114" spans="1:71" x14ac:dyDescent="0.3">
      <c r="A114" s="6"/>
      <c r="B114" s="7"/>
      <c r="C114" s="11"/>
      <c r="D114" s="11"/>
      <c r="E114" s="11"/>
      <c r="F114" s="11"/>
      <c r="G114" s="11"/>
      <c r="H114" s="11"/>
      <c r="U114" s="11"/>
      <c r="V114" s="11"/>
      <c r="AG114" s="11"/>
      <c r="AI114" s="11"/>
      <c r="AJ114" s="11"/>
      <c r="AK114" s="11"/>
      <c r="AL114" s="11"/>
      <c r="AM114" s="9"/>
      <c r="AN114" s="11"/>
      <c r="AO114" s="11"/>
      <c r="AP114" s="11"/>
      <c r="AQ114" s="11"/>
      <c r="AR114" s="11"/>
      <c r="AS114" s="7"/>
      <c r="AT114" s="7"/>
      <c r="AU114" s="11"/>
      <c r="AV114" s="11"/>
      <c r="AW114" s="9"/>
      <c r="AX114" s="9"/>
      <c r="AY114" s="9"/>
      <c r="AZ114" s="9"/>
      <c r="BA114" s="9"/>
      <c r="BB114" s="9"/>
      <c r="BC114" s="5"/>
      <c r="BF114" s="1"/>
      <c r="BG114" s="1"/>
      <c r="BH114" s="1"/>
      <c r="BI114" s="1"/>
      <c r="BJ114" s="1"/>
      <c r="BK114" s="1"/>
      <c r="BL114" s="1"/>
      <c r="BM114" s="1"/>
      <c r="BN114" s="1"/>
      <c r="BO114" s="1"/>
      <c r="BP114" s="1"/>
      <c r="BQ114" s="1"/>
      <c r="BR114" s="1"/>
      <c r="BS114" s="1"/>
    </row>
    <row r="115" spans="1:71" x14ac:dyDescent="0.3">
      <c r="A115" s="6"/>
      <c r="B115" s="7"/>
      <c r="C115" s="11"/>
      <c r="D115" s="11"/>
      <c r="E115" s="11"/>
      <c r="F115" s="11"/>
      <c r="G115" s="11"/>
      <c r="H115" s="11"/>
      <c r="U115" s="11"/>
      <c r="V115" s="11"/>
      <c r="AG115" s="11"/>
      <c r="AI115" s="11"/>
      <c r="AJ115" s="11"/>
      <c r="AK115" s="11"/>
      <c r="AL115" s="11"/>
      <c r="AM115" s="9"/>
      <c r="AN115" s="11"/>
      <c r="AO115" s="11"/>
      <c r="AP115" s="11"/>
      <c r="AQ115" s="11"/>
      <c r="AR115" s="11"/>
      <c r="AS115" s="7"/>
      <c r="AT115" s="7"/>
      <c r="AU115" s="11"/>
      <c r="AV115" s="11"/>
      <c r="AW115" s="9"/>
      <c r="AX115" s="9"/>
      <c r="AY115" s="9"/>
      <c r="AZ115" s="9"/>
      <c r="BA115" s="9"/>
      <c r="BB115" s="9"/>
      <c r="BC115" s="5"/>
      <c r="BF115" s="1"/>
      <c r="BG115" s="1"/>
      <c r="BH115" s="1"/>
      <c r="BI115" s="1"/>
      <c r="BJ115" s="1"/>
      <c r="BK115" s="1"/>
      <c r="BL115" s="1"/>
      <c r="BM115" s="1"/>
      <c r="BN115" s="1"/>
      <c r="BO115" s="1"/>
      <c r="BP115" s="1"/>
      <c r="BQ115" s="1"/>
      <c r="BR115" s="1"/>
      <c r="BS115" s="1"/>
    </row>
    <row r="116" spans="1:71" x14ac:dyDescent="0.3">
      <c r="A116" s="6"/>
      <c r="B116" s="7"/>
      <c r="C116" s="11"/>
      <c r="D116" s="11"/>
      <c r="E116" s="11"/>
      <c r="F116" s="11"/>
      <c r="G116" s="11"/>
      <c r="H116" s="11"/>
      <c r="U116" s="11"/>
      <c r="V116" s="11"/>
      <c r="AG116" s="11"/>
      <c r="AI116" s="11"/>
      <c r="AJ116" s="11"/>
      <c r="AK116" s="11"/>
      <c r="AL116" s="11"/>
      <c r="AM116" s="9"/>
      <c r="AN116" s="11"/>
      <c r="AO116" s="11"/>
      <c r="AP116" s="11"/>
      <c r="AQ116" s="11"/>
      <c r="AR116" s="11"/>
      <c r="AS116" s="7"/>
      <c r="AT116" s="7"/>
      <c r="AU116" s="11"/>
      <c r="AV116" s="11"/>
      <c r="AW116" s="9"/>
      <c r="AX116" s="9"/>
      <c r="AY116" s="9"/>
      <c r="AZ116" s="9"/>
      <c r="BA116" s="9"/>
      <c r="BB116" s="9"/>
      <c r="BC116" s="5"/>
    </row>
    <row r="117" spans="1:71" x14ac:dyDescent="0.3">
      <c r="A117" s="6"/>
      <c r="B117" s="7"/>
      <c r="C117" s="11"/>
      <c r="D117" s="11"/>
      <c r="E117" s="11"/>
      <c r="F117" s="11"/>
      <c r="G117" s="11"/>
      <c r="H117" s="11"/>
      <c r="U117" s="11"/>
      <c r="V117" s="11"/>
      <c r="AG117" s="11"/>
      <c r="AI117" s="11"/>
      <c r="AJ117" s="11"/>
      <c r="AK117" s="11"/>
      <c r="AL117" s="11"/>
      <c r="AM117" s="9"/>
      <c r="AN117" s="11"/>
      <c r="AO117" s="11"/>
      <c r="AP117" s="11"/>
      <c r="AQ117" s="11"/>
      <c r="AR117" s="11"/>
      <c r="AS117" s="7"/>
      <c r="AT117" s="7"/>
      <c r="AU117" s="11"/>
      <c r="AV117" s="11"/>
      <c r="AW117" s="9"/>
      <c r="AX117" s="9"/>
      <c r="AY117" s="9"/>
      <c r="AZ117" s="9"/>
      <c r="BA117" s="9"/>
      <c r="BB117" s="9"/>
      <c r="BC117" s="5"/>
    </row>
    <row r="118" spans="1:71" x14ac:dyDescent="0.3">
      <c r="A118" s="6"/>
      <c r="B118" s="7"/>
      <c r="C118" s="11"/>
      <c r="D118" s="11"/>
      <c r="E118" s="11"/>
      <c r="F118" s="11"/>
      <c r="G118" s="11"/>
      <c r="H118" s="11"/>
      <c r="U118" s="11"/>
      <c r="V118" s="11"/>
      <c r="AG118" s="11"/>
      <c r="AI118" s="11"/>
      <c r="AJ118" s="11"/>
      <c r="AK118" s="11"/>
      <c r="AL118" s="11"/>
      <c r="AM118" s="9"/>
      <c r="AN118" s="11"/>
      <c r="AO118" s="11"/>
      <c r="AP118" s="11"/>
      <c r="AQ118" s="11"/>
      <c r="AR118" s="11"/>
      <c r="AS118" s="7"/>
      <c r="AT118" s="7"/>
      <c r="AU118" s="11"/>
      <c r="AV118" s="11"/>
      <c r="AW118" s="9"/>
      <c r="AX118" s="9"/>
      <c r="AY118" s="9"/>
      <c r="AZ118" s="9"/>
      <c r="BA118" s="9"/>
      <c r="BB118" s="9"/>
      <c r="BC118" s="5"/>
    </row>
    <row r="119" spans="1:71" x14ac:dyDescent="0.3">
      <c r="A119" s="6"/>
      <c r="B119" s="7"/>
      <c r="C119" s="11"/>
      <c r="D119" s="11"/>
      <c r="E119" s="11"/>
      <c r="F119" s="11"/>
      <c r="G119" s="11"/>
      <c r="H119" s="11"/>
      <c r="U119" s="11"/>
      <c r="V119" s="11"/>
      <c r="AG119" s="11"/>
      <c r="AI119" s="11"/>
      <c r="AJ119" s="11"/>
      <c r="AK119" s="11"/>
      <c r="AL119" s="11"/>
      <c r="AM119" s="9"/>
      <c r="AN119" s="11"/>
      <c r="AO119" s="11"/>
      <c r="AP119" s="11"/>
      <c r="AQ119" s="11"/>
      <c r="AR119" s="11"/>
      <c r="AS119" s="7"/>
      <c r="AT119" s="7"/>
      <c r="AU119" s="11"/>
      <c r="AV119" s="11"/>
      <c r="AW119" s="9"/>
      <c r="AX119" s="9"/>
      <c r="AY119" s="9"/>
      <c r="AZ119" s="9"/>
      <c r="BA119" s="9"/>
      <c r="BB119" s="9"/>
      <c r="BC119" s="5"/>
    </row>
    <row r="120" spans="1:71" x14ac:dyDescent="0.3">
      <c r="A120" s="6"/>
      <c r="B120" s="7"/>
      <c r="C120" s="11"/>
      <c r="D120" s="11"/>
      <c r="E120" s="11"/>
      <c r="F120" s="11"/>
      <c r="G120" s="11"/>
      <c r="H120" s="11"/>
      <c r="U120" s="11"/>
      <c r="V120" s="11"/>
      <c r="AG120" s="11"/>
      <c r="AI120" s="11"/>
      <c r="AJ120" s="11"/>
      <c r="AK120" s="11"/>
      <c r="AL120" s="11"/>
      <c r="AM120" s="9"/>
      <c r="AN120" s="11"/>
      <c r="AO120" s="11"/>
      <c r="AP120" s="11"/>
      <c r="AQ120" s="11"/>
      <c r="AR120" s="11"/>
      <c r="AS120" s="7"/>
      <c r="AT120" s="7"/>
      <c r="AU120" s="11"/>
      <c r="AV120" s="11"/>
      <c r="AW120" s="9"/>
      <c r="AX120" s="9"/>
      <c r="AY120" s="9"/>
      <c r="AZ120" s="9"/>
      <c r="BA120" s="9"/>
      <c r="BB120" s="9"/>
      <c r="BC120" s="5"/>
    </row>
  </sheetData>
  <mergeCells count="6">
    <mergeCell ref="BP1:BQ1"/>
    <mergeCell ref="AU1:AV1"/>
    <mergeCell ref="C1:H1"/>
    <mergeCell ref="U1:V1"/>
    <mergeCell ref="AG1:AL1"/>
    <mergeCell ref="BC1:BE1"/>
  </mergeCells>
  <phoneticPr fontId="1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AMIF monitoring framework</vt:lpstr>
    </vt:vector>
  </TitlesOfParts>
  <Company>Justiitsministeerium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 Altermann</dc:creator>
  <cp:lastModifiedBy>Martin Eber</cp:lastModifiedBy>
  <dcterms:created xsi:type="dcterms:W3CDTF">2019-12-18T10:02:09Z</dcterms:created>
  <dcterms:modified xsi:type="dcterms:W3CDTF">2022-08-10T14:07:19Z</dcterms:modified>
</cp:coreProperties>
</file>